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I:\RD\"/>
    </mc:Choice>
  </mc:AlternateContent>
  <xr:revisionPtr revIDLastSave="0" documentId="13_ncr:1_{45867390-4F92-4A14-9555-ADA8FCC38E6C}" xr6:coauthVersionLast="43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枠" sheetId="1" r:id="rId1"/>
    <sheet name="Menu" sheetId="3" r:id="rId2"/>
    <sheet name="集計" sheetId="2" r:id="rId3"/>
    <sheet name="Sheet1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44" i="2" l="1"/>
  <c r="AJ44" i="2"/>
  <c r="AK44" i="2"/>
  <c r="AM44" i="2"/>
  <c r="AI44" i="2"/>
  <c r="AN43" i="2"/>
  <c r="AN42" i="2"/>
  <c r="AN41" i="2"/>
  <c r="AN40" i="2"/>
  <c r="AN39" i="2"/>
  <c r="AN38" i="2"/>
  <c r="AN37" i="2"/>
  <c r="Y44" i="2"/>
  <c r="Z44" i="2"/>
  <c r="AA44" i="2"/>
  <c r="AB44" i="2"/>
  <c r="X44" i="2"/>
  <c r="AC43" i="2"/>
  <c r="AC42" i="2"/>
  <c r="AC41" i="2"/>
  <c r="AC40" i="2"/>
  <c r="AC39" i="2"/>
  <c r="AC38" i="2"/>
  <c r="AC37" i="2"/>
  <c r="AC28" i="2" l="1"/>
  <c r="AC29" i="2"/>
  <c r="AC30" i="2"/>
  <c r="AC31" i="2"/>
  <c r="AC32" i="2"/>
  <c r="AC33" i="2"/>
  <c r="AC27" i="2"/>
  <c r="AJ16" i="2"/>
  <c r="AK16" i="2"/>
  <c r="AL16" i="2"/>
  <c r="AM16" i="2"/>
  <c r="AJ17" i="2"/>
  <c r="AK17" i="2"/>
  <c r="AL17" i="2"/>
  <c r="AM17" i="2"/>
  <c r="AJ18" i="2"/>
  <c r="AK18" i="2"/>
  <c r="AL18" i="2"/>
  <c r="AM18" i="2"/>
  <c r="AJ19" i="2"/>
  <c r="AK19" i="2"/>
  <c r="AL19" i="2"/>
  <c r="AM19" i="2"/>
  <c r="AJ20" i="2"/>
  <c r="AK20" i="2"/>
  <c r="AL20" i="2"/>
  <c r="AM20" i="2"/>
  <c r="AJ21" i="2"/>
  <c r="AK21" i="2"/>
  <c r="AL21" i="2"/>
  <c r="AM21" i="2"/>
  <c r="AJ22" i="2"/>
  <c r="AK22" i="2"/>
  <c r="AL22" i="2"/>
  <c r="AM22" i="2"/>
  <c r="AI17" i="2"/>
  <c r="AI18" i="2"/>
  <c r="AI19" i="2"/>
  <c r="AI20" i="2"/>
  <c r="AI21" i="2"/>
  <c r="AI22" i="2"/>
  <c r="AI16" i="2"/>
  <c r="AC22" i="2"/>
  <c r="AC21" i="2"/>
  <c r="AC20" i="2"/>
  <c r="AC19" i="2"/>
  <c r="AC18" i="2"/>
  <c r="AC17" i="2"/>
  <c r="AC16" i="2"/>
  <c r="Q17" i="2"/>
  <c r="Q18" i="2"/>
  <c r="Q19" i="2"/>
  <c r="Q20" i="2"/>
  <c r="Q21" i="2"/>
  <c r="Q22" i="2"/>
  <c r="Q16" i="2"/>
  <c r="AV12" i="2"/>
  <c r="AW12" i="2"/>
  <c r="AX12" i="2"/>
  <c r="AU12" i="2"/>
  <c r="AT12" i="2"/>
  <c r="AY11" i="2"/>
  <c r="AY10" i="2"/>
  <c r="AY9" i="2"/>
  <c r="AY8" i="2"/>
  <c r="AY7" i="2"/>
  <c r="AY6" i="2"/>
  <c r="AY5" i="2"/>
  <c r="AN5" i="2"/>
  <c r="AN6" i="2"/>
  <c r="AN7" i="2"/>
  <c r="AN8" i="2"/>
  <c r="AN9" i="2"/>
  <c r="AN10" i="2"/>
  <c r="AN11" i="2"/>
  <c r="AN21" i="2" l="1"/>
  <c r="AN17" i="2"/>
  <c r="AN20" i="2"/>
  <c r="AN18" i="2"/>
  <c r="AN19" i="2"/>
  <c r="AN16" i="2"/>
  <c r="AN22" i="2"/>
  <c r="AY12" i="2"/>
</calcChain>
</file>

<file path=xl/sharedStrings.xml><?xml version="1.0" encoding="utf-8"?>
<sst xmlns="http://schemas.openxmlformats.org/spreadsheetml/2006/main" count="427" uniqueCount="192">
  <si>
    <t>集計</t>
    <rPh sb="0" eb="2">
      <t>シュウケイ</t>
    </rPh>
    <phoneticPr fontId="1"/>
  </si>
  <si>
    <t>SUM</t>
    <phoneticPr fontId="1"/>
  </si>
  <si>
    <t>SUMIF</t>
    <phoneticPr fontId="1"/>
  </si>
  <si>
    <t>SUMIIFS</t>
    <phoneticPr fontId="1"/>
  </si>
  <si>
    <t>AVERAGE</t>
    <phoneticPr fontId="1"/>
  </si>
  <si>
    <t>AVERAGEIF</t>
    <phoneticPr fontId="1"/>
  </si>
  <si>
    <t>AVERAGEIFS</t>
    <phoneticPr fontId="1"/>
  </si>
  <si>
    <t>COUNT</t>
    <phoneticPr fontId="1"/>
  </si>
  <si>
    <t>COUNTA</t>
    <phoneticPr fontId="1"/>
  </si>
  <si>
    <t>COUNTIF</t>
    <phoneticPr fontId="1"/>
  </si>
  <si>
    <t>COUNTIFS</t>
    <phoneticPr fontId="1"/>
  </si>
  <si>
    <t>条件</t>
    <rPh sb="0" eb="2">
      <t>ジョウケン</t>
    </rPh>
    <phoneticPr fontId="1"/>
  </si>
  <si>
    <t>IF</t>
    <phoneticPr fontId="1"/>
  </si>
  <si>
    <t>IFERROR</t>
    <phoneticPr fontId="1"/>
  </si>
  <si>
    <t>IFNA</t>
    <phoneticPr fontId="1"/>
  </si>
  <si>
    <t>検索</t>
    <rPh sb="0" eb="2">
      <t>ケンサク</t>
    </rPh>
    <phoneticPr fontId="1"/>
  </si>
  <si>
    <t>VLOOKUP</t>
    <phoneticPr fontId="1"/>
  </si>
  <si>
    <t>XLOOKUP</t>
    <phoneticPr fontId="1"/>
  </si>
  <si>
    <t>MATCH</t>
    <phoneticPr fontId="1"/>
  </si>
  <si>
    <t>INDEX</t>
    <phoneticPr fontId="1"/>
  </si>
  <si>
    <t>文字列操作</t>
    <rPh sb="0" eb="3">
      <t>モジレツ</t>
    </rPh>
    <rPh sb="3" eb="5">
      <t>ソウサ</t>
    </rPh>
    <phoneticPr fontId="1"/>
  </si>
  <si>
    <t>TEXT</t>
    <phoneticPr fontId="1"/>
  </si>
  <si>
    <t>情報・判定</t>
    <rPh sb="0" eb="2">
      <t>ジョウホウ</t>
    </rPh>
    <rPh sb="3" eb="5">
      <t>ハンテイ</t>
    </rPh>
    <phoneticPr fontId="1"/>
  </si>
  <si>
    <t>ISBLANK</t>
    <phoneticPr fontId="1"/>
  </si>
  <si>
    <t>ISERROR</t>
    <phoneticPr fontId="1"/>
  </si>
  <si>
    <t>ISEVEN</t>
    <phoneticPr fontId="1"/>
  </si>
  <si>
    <t>ISFORMULA</t>
    <phoneticPr fontId="1"/>
  </si>
  <si>
    <t>ISLOGICAL</t>
    <phoneticPr fontId="1"/>
  </si>
  <si>
    <t>ISODD</t>
    <phoneticPr fontId="1"/>
  </si>
  <si>
    <t>ISNA</t>
    <phoneticPr fontId="1"/>
  </si>
  <si>
    <t>ISNUMBER</t>
    <phoneticPr fontId="1"/>
  </si>
  <si>
    <t>ISREF</t>
    <phoneticPr fontId="1"/>
  </si>
  <si>
    <t>ISTEXT</t>
    <phoneticPr fontId="1"/>
  </si>
  <si>
    <t>INDIRECT</t>
    <phoneticPr fontId="1"/>
  </si>
  <si>
    <t>文字列検索</t>
    <rPh sb="0" eb="3">
      <t>モジレツ</t>
    </rPh>
    <rPh sb="3" eb="5">
      <t>ケンサク</t>
    </rPh>
    <phoneticPr fontId="1"/>
  </si>
  <si>
    <t>FIND、FINDB</t>
    <phoneticPr fontId="1"/>
  </si>
  <si>
    <t>CLEAN</t>
    <phoneticPr fontId="1"/>
  </si>
  <si>
    <t>CODE</t>
    <phoneticPr fontId="1"/>
  </si>
  <si>
    <t>CONCAT</t>
    <phoneticPr fontId="1"/>
  </si>
  <si>
    <t>EXACT</t>
    <phoneticPr fontId="1"/>
  </si>
  <si>
    <t>JIS</t>
    <phoneticPr fontId="1"/>
  </si>
  <si>
    <t>LEFT.LEFTB</t>
    <phoneticPr fontId="1"/>
  </si>
  <si>
    <t>RIGHT,RIGHTB</t>
    <phoneticPr fontId="1"/>
  </si>
  <si>
    <t>MID,MIDB</t>
    <phoneticPr fontId="1"/>
  </si>
  <si>
    <t>LEN,LENB</t>
    <phoneticPr fontId="1"/>
  </si>
  <si>
    <t>PHONETIC</t>
    <phoneticPr fontId="1"/>
  </si>
  <si>
    <t>REPLACE、REPLACEB</t>
    <phoneticPr fontId="1"/>
  </si>
  <si>
    <t>REPT</t>
    <phoneticPr fontId="1"/>
  </si>
  <si>
    <t>SEARCH、SEARCHB</t>
    <phoneticPr fontId="1"/>
  </si>
  <si>
    <t>SUBSTITUTE</t>
    <phoneticPr fontId="1"/>
  </si>
  <si>
    <t>T</t>
    <phoneticPr fontId="1"/>
  </si>
  <si>
    <t>TEXTJOIN</t>
    <phoneticPr fontId="1"/>
  </si>
  <si>
    <t>TEXTSPLIT</t>
    <phoneticPr fontId="1"/>
  </si>
  <si>
    <t>UPPER</t>
    <phoneticPr fontId="1"/>
  </si>
  <si>
    <t>VALUE</t>
    <phoneticPr fontId="1"/>
  </si>
  <si>
    <t>LOWER</t>
    <phoneticPr fontId="1"/>
  </si>
  <si>
    <t>OFFSET</t>
    <phoneticPr fontId="1"/>
  </si>
  <si>
    <t>日付</t>
    <rPh sb="0" eb="2">
      <t>ヒヅケ</t>
    </rPh>
    <phoneticPr fontId="1"/>
  </si>
  <si>
    <t>Date</t>
    <phoneticPr fontId="1"/>
  </si>
  <si>
    <t>DATEDIF</t>
    <phoneticPr fontId="1"/>
  </si>
  <si>
    <t>DATEVALUE</t>
    <phoneticPr fontId="1"/>
  </si>
  <si>
    <t>DAY</t>
    <phoneticPr fontId="1"/>
  </si>
  <si>
    <t>DAYS</t>
    <phoneticPr fontId="1"/>
  </si>
  <si>
    <t>NOW</t>
    <phoneticPr fontId="1"/>
  </si>
  <si>
    <t>TODAY</t>
    <phoneticPr fontId="1"/>
  </si>
  <si>
    <t>論理</t>
    <rPh sb="0" eb="2">
      <t>ロンリ</t>
    </rPh>
    <phoneticPr fontId="1"/>
  </si>
  <si>
    <t>AND</t>
    <phoneticPr fontId="1"/>
  </si>
  <si>
    <t>NOT</t>
    <phoneticPr fontId="1"/>
  </si>
  <si>
    <t>OR</t>
    <phoneticPr fontId="1"/>
  </si>
  <si>
    <t>テーブルとスピル</t>
    <phoneticPr fontId="1"/>
  </si>
  <si>
    <t>松田</t>
    <rPh sb="0" eb="2">
      <t>マツダ</t>
    </rPh>
    <phoneticPr fontId="1"/>
  </si>
  <si>
    <t>数学</t>
    <rPh sb="0" eb="2">
      <t>スウガク</t>
    </rPh>
    <phoneticPr fontId="1"/>
  </si>
  <si>
    <t>ABS</t>
    <phoneticPr fontId="1"/>
  </si>
  <si>
    <t>HLOOKUP</t>
    <phoneticPr fontId="1"/>
  </si>
  <si>
    <t>INT</t>
    <phoneticPr fontId="1"/>
  </si>
  <si>
    <t>MOD</t>
    <phoneticPr fontId="1"/>
  </si>
  <si>
    <t>POWER</t>
    <phoneticPr fontId="1"/>
  </si>
  <si>
    <t>PRODUCT</t>
    <phoneticPr fontId="1"/>
  </si>
  <si>
    <t>RAND</t>
    <phoneticPr fontId="1"/>
  </si>
  <si>
    <t>ROUND</t>
    <phoneticPr fontId="1"/>
  </si>
  <si>
    <t>ROUNDDOWN</t>
    <phoneticPr fontId="1"/>
  </si>
  <si>
    <t>ROUNDUP</t>
    <phoneticPr fontId="1"/>
  </si>
  <si>
    <t>ROW</t>
    <phoneticPr fontId="1"/>
  </si>
  <si>
    <t>ROWS</t>
    <phoneticPr fontId="1"/>
  </si>
  <si>
    <t>SQRT</t>
    <phoneticPr fontId="1"/>
  </si>
  <si>
    <t>SUBTOTAL</t>
    <phoneticPr fontId="1"/>
  </si>
  <si>
    <t>SUMPRODUCT</t>
    <phoneticPr fontId="1"/>
  </si>
  <si>
    <t>データベース</t>
    <phoneticPr fontId="1"/>
  </si>
  <si>
    <t>DAVERAGE</t>
    <phoneticPr fontId="1"/>
  </si>
  <si>
    <t>DCOUNT</t>
    <phoneticPr fontId="1"/>
  </si>
  <si>
    <t>DCOUNTA</t>
    <phoneticPr fontId="1"/>
  </si>
  <si>
    <t>DMAX</t>
    <phoneticPr fontId="1"/>
  </si>
  <si>
    <t>DMIN</t>
    <phoneticPr fontId="1"/>
  </si>
  <si>
    <t>DPRODUCT</t>
    <phoneticPr fontId="1"/>
  </si>
  <si>
    <t>DSUM</t>
    <phoneticPr fontId="1"/>
  </si>
  <si>
    <t>田中</t>
    <rPh sb="0" eb="2">
      <t>タナカ</t>
    </rPh>
    <phoneticPr fontId="1"/>
  </si>
  <si>
    <t>鈴木</t>
    <rPh sb="0" eb="2">
      <t>スズキ</t>
    </rPh>
    <phoneticPr fontId="1"/>
  </si>
  <si>
    <t>中村</t>
    <rPh sb="0" eb="2">
      <t>ナカムラ</t>
    </rPh>
    <phoneticPr fontId="1"/>
  </si>
  <si>
    <t>山田</t>
    <rPh sb="0" eb="2">
      <t>ヤマダ</t>
    </rPh>
    <phoneticPr fontId="1"/>
  </si>
  <si>
    <t>渡辺</t>
    <rPh sb="0" eb="2">
      <t>ワタナベ</t>
    </rPh>
    <phoneticPr fontId="1"/>
  </si>
  <si>
    <t>佐藤</t>
    <rPh sb="0" eb="2">
      <t>サトウ</t>
    </rPh>
    <phoneticPr fontId="1"/>
  </si>
  <si>
    <t>国語</t>
    <rPh sb="0" eb="2">
      <t>コクゴ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</si>
  <si>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</si>
  <si>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</si>
  <si>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社会</t>
    <rPh sb="0" eb="2">
      <t>シャカイ</t>
    </rPh>
    <phoneticPr fontId="1"/>
  </si>
  <si>
    <t>英語</t>
    <rPh sb="0" eb="2">
      <t>エイゴ</t>
    </rPh>
    <phoneticPr fontId="1"/>
  </si>
  <si>
    <t>合計</t>
    <rPh sb="0" eb="2">
      <t>ゴウケイ</t>
    </rPh>
    <phoneticPr fontId="1"/>
  </si>
  <si>
    <t>平均</t>
    <rPh sb="0" eb="2">
      <t>ヘイキン</t>
    </rPh>
    <phoneticPr fontId="1"/>
  </si>
  <si>
    <t>乱数を使って成績を作成：=INT(RAND()*50)+50　その後値貼り付け</t>
    <rPh sb="0" eb="2">
      <t>ランスウ</t>
    </rPh>
    <rPh sb="3" eb="4">
      <t>ツカ</t>
    </rPh>
    <rPh sb="6" eb="8">
      <t>セイセキ</t>
    </rPh>
    <rPh sb="9" eb="11">
      <t>サクセイ</t>
    </rPh>
    <rPh sb="33" eb="34">
      <t>ゴ</t>
    </rPh>
    <rPh sb="34" eb="35">
      <t>アタイ</t>
    </rPh>
    <rPh sb="35" eb="36">
      <t>ハ</t>
    </rPh>
    <rPh sb="37" eb="38">
      <t>ツ</t>
    </rPh>
    <phoneticPr fontId="1"/>
  </si>
  <si>
    <t>名前</t>
    <rPh sb="0" eb="2">
      <t>ナマエ</t>
    </rPh>
    <phoneticPr fontId="1"/>
  </si>
  <si>
    <t>Ctrl+Tでテーブル</t>
    <phoneticPr fontId="1"/>
  </si>
  <si>
    <t>先頭行を見出しとして使用する</t>
    <rPh sb="0" eb="3">
      <t>セントウギョウ</t>
    </rPh>
    <rPh sb="4" eb="6">
      <t>ミダ</t>
    </rPh>
    <rPh sb="10" eb="12">
      <t>シヨウ</t>
    </rPh>
    <phoneticPr fontId="1"/>
  </si>
  <si>
    <t>合計欄の先頭行に、=sum(テーブル5[@[国語]:[英語]])</t>
    <rPh sb="0" eb="3">
      <t>ゴウケイラン</t>
    </rPh>
    <rPh sb="4" eb="7">
      <t>セントウギョウ</t>
    </rPh>
    <phoneticPr fontId="1"/>
  </si>
  <si>
    <t>テーブルデザインの集計行を使ってみる</t>
    <rPh sb="9" eb="12">
      <t>シュウケイギョウ</t>
    </rPh>
    <rPh sb="13" eb="14">
      <t>ツカ</t>
    </rPh>
    <phoneticPr fontId="1"/>
  </si>
  <si>
    <t>範囲を対象にする関数は</t>
    <rPh sb="0" eb="2">
      <t>ハンイ</t>
    </rPh>
    <rPh sb="3" eb="5">
      <t>タイショウ</t>
    </rPh>
    <rPh sb="8" eb="10">
      <t>カンスウ</t>
    </rPh>
    <phoneticPr fontId="1"/>
  </si>
  <si>
    <t>SPILLになりません。</t>
    <phoneticPr fontId="1"/>
  </si>
  <si>
    <t>LAMBDAを使えば可能</t>
    <rPh sb="7" eb="8">
      <t>ツカ</t>
    </rPh>
    <rPh sb="10" eb="12">
      <t>カノウ</t>
    </rPh>
    <phoneticPr fontId="1"/>
  </si>
  <si>
    <t>ISNA関数で判定</t>
    <rPh sb="4" eb="6">
      <t>カンスウ</t>
    </rPh>
    <rPh sb="7" eb="9">
      <t>ハンテイ</t>
    </rPh>
    <phoneticPr fontId="1"/>
  </si>
  <si>
    <t>AGGREGATE</t>
  </si>
  <si>
    <t>AGGREGATE</t>
    <phoneticPr fontId="1"/>
  </si>
  <si>
    <t>=AGGREGATE(9,6,RC[-5]:RC[-1])</t>
    <phoneticPr fontId="1"/>
  </si>
  <si>
    <t>9は集計方法=SUM</t>
    <rPh sb="2" eb="4">
      <t>シュウケイ</t>
    </rPh>
    <rPh sb="4" eb="6">
      <t>ホウホウ</t>
    </rPh>
    <phoneticPr fontId="1"/>
  </si>
  <si>
    <t>6はエラーを無視するオプション</t>
    <rPh sb="6" eb="8">
      <t>ムシ</t>
    </rPh>
    <phoneticPr fontId="1"/>
  </si>
  <si>
    <t>=AGGREGATEを選べば、選択肢から選択するだけ</t>
    <rPh sb="11" eb="12">
      <t>エラ</t>
    </rPh>
    <rPh sb="15" eb="18">
      <t>センタクシ</t>
    </rPh>
    <rPh sb="20" eb="22">
      <t>センタク</t>
    </rPh>
    <phoneticPr fontId="1"/>
  </si>
  <si>
    <t>ISERROR　の方他の不具合も拾えて良いかも</t>
    <rPh sb="10" eb="11">
      <t>ホカ</t>
    </rPh>
    <rPh sb="12" eb="15">
      <t>フグアイ</t>
    </rPh>
    <rPh sb="16" eb="17">
      <t>ヒロ</t>
    </rPh>
    <rPh sb="19" eb="20">
      <t>ヨ</t>
    </rPh>
    <phoneticPr fontId="1"/>
  </si>
  <si>
    <t>#N/A を除外した別表を作ってみる</t>
    <rPh sb="6" eb="8">
      <t>ジョガイ</t>
    </rPh>
    <rPh sb="10" eb="11">
      <t>ベツ</t>
    </rPh>
    <rPh sb="11" eb="12">
      <t>ヒョウ</t>
    </rPh>
    <rPh sb="13" eb="14">
      <t>ツク</t>
    </rPh>
    <phoneticPr fontId="1"/>
  </si>
  <si>
    <t>=IF(ISNA(RC[-11]),"",RC[-11])</t>
    <phoneticPr fontId="1"/>
  </si>
  <si>
    <r>
      <rPr>
        <b/>
        <sz val="9"/>
        <color theme="1"/>
        <rFont val="Meiryo UI"/>
        <family val="3"/>
        <charset val="128"/>
      </rPr>
      <t>AGGREGATE</t>
    </r>
    <r>
      <rPr>
        <sz val="9"/>
        <color theme="1"/>
        <rFont val="Meiryo UI"/>
        <family val="3"/>
        <charset val="128"/>
      </rPr>
      <t>（アグリゲート）関数を使ってみる</t>
    </r>
    <rPh sb="17" eb="19">
      <t>カンスウ</t>
    </rPh>
    <rPh sb="20" eb="21">
      <t>ツカ</t>
    </rPh>
    <phoneticPr fontId="1"/>
  </si>
  <si>
    <t>SUMと同様</t>
    <rPh sb="4" eb="6">
      <t>ドウヨウ</t>
    </rPh>
    <phoneticPr fontId="1"/>
  </si>
  <si>
    <r>
      <rPr>
        <b/>
        <sz val="9"/>
        <color theme="1"/>
        <rFont val="Meiryo UI"/>
        <family val="3"/>
        <charset val="128"/>
      </rPr>
      <t>AVERAGE</t>
    </r>
    <r>
      <rPr>
        <sz val="9"/>
        <color theme="1"/>
        <rFont val="Meiryo UI"/>
        <family val="3"/>
        <charset val="128"/>
      </rPr>
      <t xml:space="preserve"> </t>
    </r>
    <r>
      <rPr>
        <b/>
        <sz val="9"/>
        <color theme="1"/>
        <rFont val="Meiryo UI"/>
        <family val="3"/>
        <charset val="128"/>
      </rPr>
      <t>Count</t>
    </r>
    <r>
      <rPr>
        <sz val="9"/>
        <color theme="1"/>
        <rFont val="Meiryo UI"/>
        <family val="3"/>
        <charset val="128"/>
      </rPr>
      <t xml:space="preserve"> の使い方は</t>
    </r>
    <rPh sb="15" eb="16">
      <t>ツカ</t>
    </rPh>
    <rPh sb="17" eb="18">
      <t>カタ</t>
    </rPh>
    <phoneticPr fontId="1"/>
  </si>
  <si>
    <r>
      <rPr>
        <b/>
        <sz val="9"/>
        <color theme="1"/>
        <rFont val="Meiryo UI"/>
        <family val="3"/>
        <charset val="128"/>
      </rPr>
      <t>CountA</t>
    </r>
    <r>
      <rPr>
        <sz val="9"/>
        <color theme="1"/>
        <rFont val="Meiryo UI"/>
        <family val="3"/>
        <charset val="128"/>
      </rPr>
      <t>は特殊</t>
    </r>
    <rPh sb="7" eb="9">
      <t>トクシュ</t>
    </rPh>
    <phoneticPr fontId="1"/>
  </si>
  <si>
    <t>件数</t>
    <rPh sb="0" eb="2">
      <t>ケンスウ</t>
    </rPh>
    <phoneticPr fontId="1"/>
  </si>
  <si>
    <t>NG</t>
    <phoneticPr fontId="1"/>
  </si>
  <si>
    <t xml:space="preserve"> </t>
    <phoneticPr fontId="1"/>
  </si>
  <si>
    <r>
      <t>Count関数で件数取得 数字を</t>
    </r>
    <r>
      <rPr>
        <sz val="9"/>
        <color theme="5"/>
        <rFont val="Meiryo UI"/>
        <family val="3"/>
        <charset val="128"/>
      </rPr>
      <t>カウントする</t>
    </r>
    <rPh sb="5" eb="7">
      <t>カンスウ</t>
    </rPh>
    <rPh sb="8" eb="10">
      <t>ケンスウ</t>
    </rPh>
    <rPh sb="10" eb="12">
      <t>シュトク</t>
    </rPh>
    <rPh sb="13" eb="15">
      <t>スウジ</t>
    </rPh>
    <phoneticPr fontId="1"/>
  </si>
  <si>
    <t>CountAは空白以外なんでも行く</t>
    <rPh sb="7" eb="9">
      <t>クウハク</t>
    </rPh>
    <rPh sb="9" eb="11">
      <t>イガイ</t>
    </rPh>
    <rPh sb="15" eb="16">
      <t>イ</t>
    </rPh>
    <phoneticPr fontId="1"/>
  </si>
  <si>
    <t>氏名</t>
  </si>
  <si>
    <t>備考</t>
  </si>
  <si>
    <t>高市　早苗（たかいち　さなえ）</t>
  </si>
  <si>
    <t>衆議院</t>
  </si>
  <si>
    <t>林　芳正（はやし　よしまさ）</t>
  </si>
  <si>
    <t>平口　洋（ひらぐち　ひろし）</t>
  </si>
  <si>
    <t>茂木　敏充（もてぎ　としみつ）</t>
  </si>
  <si>
    <t>片山　さつき（かたやま　さつき）</t>
  </si>
  <si>
    <t>参議院</t>
  </si>
  <si>
    <t>松本　洋平（まつもと　ようへい）</t>
  </si>
  <si>
    <t>上野　賢一郎（うえの　けんいちろう）</t>
  </si>
  <si>
    <t>鈴木　憲和（すずき　のりかず）</t>
  </si>
  <si>
    <t>金子　恭之（かねこ　やすし）</t>
  </si>
  <si>
    <t>石原　宏高（いしはら　ひろたか）</t>
  </si>
  <si>
    <t>小泉　進次郎（こいずみ　しんじろう）</t>
  </si>
  <si>
    <t>木原　稔（きはら　みのる）</t>
  </si>
  <si>
    <t>松本　尚（まつもと　ひさし）</t>
  </si>
  <si>
    <t>牧野　たかお（まきの　たかお）</t>
  </si>
  <si>
    <t>黄川田　仁志（きかわだ　ひとし）</t>
  </si>
  <si>
    <t>城内　実（きうち　みのる）</t>
  </si>
  <si>
    <t>小野田　紀美（おのだ　きみ）</t>
  </si>
  <si>
    <t>赤澤　亮正（あかざわ　りょうせい）</t>
    <phoneticPr fontId="1"/>
  </si>
  <si>
    <t>参議院</t>
    <phoneticPr fontId="1"/>
  </si>
  <si>
    <t>女性</t>
    <rPh sb="0" eb="2">
      <t>ジョセイ</t>
    </rPh>
    <phoneticPr fontId="1"/>
  </si>
  <si>
    <t>男性</t>
    <rPh sb="0" eb="2">
      <t>ダンセイ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</si>
  <si>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</si>
  <si>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</si>
  <si>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赤間　二郎（あかま　じろう）</t>
    <rPh sb="0" eb="2">
      <t>アカマ</t>
    </rPh>
    <phoneticPr fontId="1"/>
  </si>
  <si>
    <t>派閥</t>
    <rPh sb="0" eb="2">
      <t>ハバツ</t>
    </rPh>
    <phoneticPr fontId="1"/>
  </si>
  <si>
    <t>無派閥</t>
    <phoneticPr fontId="1"/>
  </si>
  <si>
    <t>旧岸田派</t>
    <phoneticPr fontId="1"/>
  </si>
  <si>
    <t>旧茂木派</t>
    <phoneticPr fontId="1"/>
  </si>
  <si>
    <t>旧安倍派　</t>
    <phoneticPr fontId="1"/>
  </si>
  <si>
    <t>旧二階派</t>
    <phoneticPr fontId="1"/>
  </si>
  <si>
    <t>旧森山派</t>
    <phoneticPr fontId="1"/>
  </si>
  <si>
    <t>旧安倍派</t>
    <phoneticPr fontId="1"/>
  </si>
  <si>
    <t>麻生派</t>
    <phoneticPr fontId="1"/>
  </si>
  <si>
    <t>高市　早苗</t>
  </si>
  <si>
    <t>林　芳正</t>
  </si>
  <si>
    <t>平口　洋</t>
  </si>
  <si>
    <t>茂木　敏充</t>
  </si>
  <si>
    <t>片山　さつき</t>
  </si>
  <si>
    <t>松本　洋平</t>
  </si>
  <si>
    <t>上野　賢一郎</t>
  </si>
  <si>
    <t>鈴木　憲和</t>
  </si>
  <si>
    <t>赤澤　亮正</t>
  </si>
  <si>
    <t>金子　恭之</t>
  </si>
  <si>
    <t>石原　宏高</t>
  </si>
  <si>
    <t>小泉　進次郎</t>
  </si>
  <si>
    <t>木原　稔</t>
  </si>
  <si>
    <t>松本　尚</t>
  </si>
  <si>
    <t>牧野　たかお</t>
  </si>
  <si>
    <t>赤間　二郎</t>
  </si>
  <si>
    <t>黄川田　仁志</t>
  </si>
  <si>
    <t>城内　実</t>
  </si>
  <si>
    <t>小野田　紀美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</si>
</sst>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1"/>
      <color rgb="FFE6E8F0"/>
      <name val="Courier New"/>
      <family val="3"/>
    </font>
    <font>
      <sz val="9"/>
      <color theme="5"/>
      <name val="Meiryo UI"/>
      <family val="3"/>
      <charset val="128"/>
    </font>
    <font>
      <sz val="11"/>
      <color theme="1"/>
      <name val="Noto Sans JP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quotePrefix="1" applyFont="1">
      <alignment vertical="center"/>
    </xf>
    <xf numFmtId="0" fontId="4" fillId="0" borderId="0" xfId="0" applyFont="1">
      <alignment vertical="center"/>
    </xf>
    <xf numFmtId="0" fontId="3" fillId="0" borderId="0" xfId="0" quotePrefix="1" applyFont="1">
      <alignment vertical="center"/>
    </xf>
    <xf numFmtId="0" fontId="3" fillId="0" borderId="0" xfId="0" quotePrefix="1" applyFont="1" applyAlignment="1">
      <alignment horizontal="center" vertical="center"/>
    </xf>
    <xf numFmtId="0" fontId="2" fillId="2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5</xdr:row>
      <xdr:rowOff>200024</xdr:rowOff>
    </xdr:from>
    <xdr:to>
      <xdr:col>19</xdr:col>
      <xdr:colOff>179025</xdr:colOff>
      <xdr:row>7</xdr:row>
      <xdr:rowOff>121874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555DAC5-8F0C-4781-A78A-9B5932B8A3AE}"/>
            </a:ext>
          </a:extLst>
        </xdr:cNvPr>
        <xdr:cNvSpPr/>
      </xdr:nvSpPr>
      <xdr:spPr>
        <a:xfrm>
          <a:off x="5038725" y="1295399"/>
          <a:ext cx="360000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38100</xdr:colOff>
      <xdr:row>6</xdr:row>
      <xdr:rowOff>0</xdr:rowOff>
    </xdr:from>
    <xdr:to>
      <xdr:col>32</xdr:col>
      <xdr:colOff>179025</xdr:colOff>
      <xdr:row>7</xdr:row>
      <xdr:rowOff>140925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9D32E5CF-B12F-4991-B183-E01C6C85F651}"/>
            </a:ext>
          </a:extLst>
        </xdr:cNvPr>
        <xdr:cNvSpPr/>
      </xdr:nvSpPr>
      <xdr:spPr>
        <a:xfrm>
          <a:off x="9639300" y="1314450"/>
          <a:ext cx="360000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47625</xdr:colOff>
      <xdr:row>6</xdr:row>
      <xdr:rowOff>0</xdr:rowOff>
    </xdr:from>
    <xdr:to>
      <xdr:col>43</xdr:col>
      <xdr:colOff>188550</xdr:colOff>
      <xdr:row>7</xdr:row>
      <xdr:rowOff>140925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6EB2F35-0AF8-4DF7-8D56-1866E9258638}"/>
            </a:ext>
          </a:extLst>
        </xdr:cNvPr>
        <xdr:cNvSpPr/>
      </xdr:nvSpPr>
      <xdr:spPr>
        <a:xfrm>
          <a:off x="13306425" y="1314450"/>
          <a:ext cx="360000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51</xdr:col>
      <xdr:colOff>190500</xdr:colOff>
      <xdr:row>0</xdr:row>
      <xdr:rowOff>0</xdr:rowOff>
    </xdr:from>
    <xdr:to>
      <xdr:col>64</xdr:col>
      <xdr:colOff>38476</xdr:colOff>
      <xdr:row>5</xdr:row>
      <xdr:rowOff>85890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84BAA0B-22C2-45CA-88F6-103D4126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59275" y="0"/>
          <a:ext cx="2695951" cy="1181265"/>
        </a:xfrm>
        <a:prstGeom prst="rect">
          <a:avLst/>
        </a:prstGeom>
      </xdr:spPr>
    </xdr:pic>
    <xdr:clientData/>
  </xdr:twoCellAnchor>
  <xdr:twoCellAnchor>
    <xdr:from>
      <xdr:col>51</xdr:col>
      <xdr:colOff>152400</xdr:colOff>
      <xdr:row>2</xdr:row>
      <xdr:rowOff>114300</xdr:rowOff>
    </xdr:from>
    <xdr:to>
      <xdr:col>54</xdr:col>
      <xdr:colOff>76200</xdr:colOff>
      <xdr:row>3</xdr:row>
      <xdr:rowOff>123825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5B42260-5401-477B-A57E-A7B6B1ACD377}"/>
            </a:ext>
          </a:extLst>
        </xdr:cNvPr>
        <xdr:cNvSpPr/>
      </xdr:nvSpPr>
      <xdr:spPr>
        <a:xfrm>
          <a:off x="17021175" y="552450"/>
          <a:ext cx="581025" cy="228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52</xdr:col>
      <xdr:colOff>0</xdr:colOff>
      <xdr:row>6</xdr:row>
      <xdr:rowOff>0</xdr:rowOff>
    </xdr:from>
    <xdr:to>
      <xdr:col>60</xdr:col>
      <xdr:colOff>114561</xdr:colOff>
      <xdr:row>13</xdr:row>
      <xdr:rowOff>162162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D6590FC-D3C0-47A4-93D9-378738CB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87850" y="1314450"/>
          <a:ext cx="1867161" cy="1695687"/>
        </a:xfrm>
        <a:prstGeom prst="rect">
          <a:avLst/>
        </a:prstGeom>
      </xdr:spPr>
    </xdr:pic>
    <xdr:clientData/>
  </xdr:twoCellAnchor>
  <xdr:twoCellAnchor>
    <xdr:from>
      <xdr:col>31</xdr:col>
      <xdr:colOff>38100</xdr:colOff>
      <xdr:row>17</xdr:row>
      <xdr:rowOff>0</xdr:rowOff>
    </xdr:from>
    <xdr:to>
      <xdr:col>32</xdr:col>
      <xdr:colOff>179025</xdr:colOff>
      <xdr:row>18</xdr:row>
      <xdr:rowOff>140925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1BD600-1E83-4844-AF40-DB1B9E88D917}"/>
            </a:ext>
          </a:extLst>
        </xdr:cNvPr>
        <xdr:cNvSpPr/>
      </xdr:nvSpPr>
      <xdr:spPr>
        <a:xfrm>
          <a:off x="9315450" y="3724275"/>
          <a:ext cx="360000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8A0DA91-EB4A-4F96-A92E-76CA452E0F43}" name="テーブル5" displayName="テーブル5" ref="W4:AC11" totalsRowShown="0" headerRowDxfId="33" dataDxfId="32">
  <autoFilter ref="W4:AC11" xr:uid="{63B864CB-E97C-4AC8-8E58-15D9CD3384FF}"/>
  <tableColumns count="7">
    <tableColumn id="1" xr3:uid="{E4D44C43-3BCA-4B0B-A6C6-7E543CED19D2}" name="名前" dataDxfId="31"/>
    <tableColumn id="2" xr3:uid="{E5BB4CC4-50F7-46ED-BE1F-E215B16E4725}" name="国語" dataDxfId="30"/>
    <tableColumn id="3" xr3:uid="{1B0ADD10-E0C3-4A19-B26F-2BF3988F7500}" name="算数" dataDxfId="29"/>
    <tableColumn id="4" xr3:uid="{BC6DB7F0-66D7-4983-A64E-E5E4E922953B}" name="理科" dataDxfId="28"/>
    <tableColumn id="5" xr3:uid="{8D4F1DC4-2183-4475-9E0A-00195112BE0B}" name="社会" dataDxfId="27"/>
    <tableColumn id="6" xr3:uid="{B90191FC-E4C0-45C9-8D24-36F77C7096B8}" name="英語" dataDxfId="26"/>
    <tableColumn id="7" xr3:uid="{FC62AEFA-5B6E-477B-9B29-98074A32CE25}" name="合計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95983BF-B0D4-4DA7-852C-64CEC2CE03D3}" name="テーブル57" displayName="テーブル57" ref="AH4:AN11" totalsRowShown="0" headerRowDxfId="24" dataDxfId="23">
  <autoFilter ref="AH4:AN11" xr:uid="{24CF51DA-6CD8-43F1-9DE4-AA418D9B0172}"/>
  <tableColumns count="7">
    <tableColumn id="1" xr3:uid="{7A125B98-5AB8-4E55-AC1A-3FA8E85D0C92}" name="名前" dataDxfId="22"/>
    <tableColumn id="2" xr3:uid="{F251AFDB-9D88-40BB-8802-7796C6980F6B}" name="国語" dataDxfId="21"/>
    <tableColumn id="3" xr3:uid="{0285E798-9A34-4E51-8461-37C4EB6DC96F}" name="算数" dataDxfId="20"/>
    <tableColumn id="4" xr3:uid="{43B5FC48-7CD2-4547-B827-4EE96642E623}" name="理科" dataDxfId="19"/>
    <tableColumn id="5" xr3:uid="{F7FE7B66-5F00-418D-B3F5-1BA0F88B0F50}" name="社会" dataDxfId="18"/>
    <tableColumn id="6" xr3:uid="{A9B68FB4-2697-4B72-9F9D-A180D76BB8F1}" name="英語" dataDxfId="17"/>
    <tableColumn id="7" xr3:uid="{0585978A-1FF2-450F-8046-C7C108F2E26A}" name="合計" dataDxfId="16">
      <calculatedColumnFormula>SUM(テーブル57[[#This Row],[国語]:[英語]])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9B8701F-51BD-443B-89F7-33E1D005429D}" name="テーブル5710" displayName="テーブル5710" ref="AS4:AY12" totalsRowCount="1" headerRowDxfId="15" dataDxfId="14">
  <autoFilter ref="AS4:AY11" xr:uid="{5590B338-6311-4994-B1DC-C7924B5C46FC}"/>
  <tableColumns count="7">
    <tableColumn id="1" xr3:uid="{EB00BB38-C83E-41F2-A2DE-A1460374AACD}" name="名前" totalsRowLabel="平均" dataDxfId="13" totalsRowDxfId="12"/>
    <tableColumn id="2" xr3:uid="{0C39164B-7830-4A71-B2D6-266DE86A7A99}" name="国語" totalsRowFunction="average" dataDxfId="11" totalsRowDxfId="10"/>
    <tableColumn id="3" xr3:uid="{F32ACBD6-E45D-4A47-84B8-3CAD04505BF5}" name="算数" totalsRowFunction="average" dataDxfId="9" totalsRowDxfId="8"/>
    <tableColumn id="4" xr3:uid="{285B2166-8107-4DEC-8BF1-D0A1E1DD9C9C}" name="理科" totalsRowFunction="average" dataDxfId="7" totalsRowDxfId="6"/>
    <tableColumn id="5" xr3:uid="{298480BD-7740-49F5-9BD4-BBC17B1D26AD}" name="社会" totalsRowFunction="average" dataDxfId="5" totalsRowDxfId="4"/>
    <tableColumn id="6" xr3:uid="{717B9651-B83E-46E4-BD43-3DFD7E104E7B}" name="英語" totalsRowFunction="average" dataDxfId="3" totalsRowDxfId="2"/>
    <tableColumn id="7" xr3:uid="{1515033B-2A9F-49D5-B5FB-D8ADF0969EE7}" name="合計" totalsRowFunction="sum" dataDxfId="1" totalsRowDxfId="0">
      <calculatedColumnFormula>SUM(テーブル5710[[#This Row],[国語]:[英語]])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G29" sqref="G29"/>
    </sheetView>
  </sheetViews>
  <sheetFormatPr defaultColWidth="2.875" defaultRowHeight="17.25" customHeight="1" x14ac:dyDescent="0.15"/>
  <cols>
    <col min="1" max="16384" width="2.875" style="1"/>
  </cols>
  <sheetData/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5272B-7DFA-44C4-B8E7-EBC698622C64}">
  <dimension ref="B2:BA42"/>
  <sheetViews>
    <sheetView zoomScaleNormal="100" workbookViewId="0">
      <selection activeCell="U29" sqref="U29"/>
    </sheetView>
  </sheetViews>
  <sheetFormatPr defaultColWidth="2.875" defaultRowHeight="17.25" customHeight="1" x14ac:dyDescent="0.15"/>
  <cols>
    <col min="1" max="12" width="2.875" style="1"/>
    <col min="13" max="13" width="2.875" style="1" customWidth="1"/>
    <col min="14" max="16384" width="2.875" style="1"/>
  </cols>
  <sheetData>
    <row r="2" spans="2:53" ht="17.25" customHeight="1" x14ac:dyDescent="0.15">
      <c r="B2" s="2" t="s">
        <v>0</v>
      </c>
    </row>
    <row r="3" spans="2:53" ht="17.25" customHeight="1" x14ac:dyDescent="0.15">
      <c r="C3" s="1" t="s">
        <v>1</v>
      </c>
      <c r="M3" s="1" t="s">
        <v>2</v>
      </c>
      <c r="W3" s="1" t="s">
        <v>3</v>
      </c>
      <c r="AG3" s="1" t="s">
        <v>85</v>
      </c>
      <c r="AQ3" s="1" t="s">
        <v>86</v>
      </c>
    </row>
    <row r="4" spans="2:53" ht="17.25" customHeight="1" x14ac:dyDescent="0.15">
      <c r="C4" s="1" t="s">
        <v>4</v>
      </c>
      <c r="M4" s="1" t="s">
        <v>5</v>
      </c>
      <c r="W4" s="1" t="s">
        <v>6</v>
      </c>
      <c r="AG4" s="1" t="s">
        <v>119</v>
      </c>
    </row>
    <row r="5" spans="2:53" ht="17.25" customHeight="1" x14ac:dyDescent="0.15">
      <c r="C5" s="1" t="s">
        <v>7</v>
      </c>
      <c r="M5" s="1" t="s">
        <v>8</v>
      </c>
      <c r="W5" s="1" t="s">
        <v>9</v>
      </c>
      <c r="AG5" s="1" t="s">
        <v>10</v>
      </c>
    </row>
    <row r="6" spans="2:53" ht="17.25" customHeight="1" x14ac:dyDescent="0.15">
      <c r="B6" s="2" t="s">
        <v>71</v>
      </c>
    </row>
    <row r="7" spans="2:53" ht="17.25" customHeight="1" x14ac:dyDescent="0.15">
      <c r="C7" s="1" t="s">
        <v>72</v>
      </c>
      <c r="M7" s="1" t="s">
        <v>74</v>
      </c>
      <c r="W7" s="1" t="s">
        <v>75</v>
      </c>
      <c r="AG7" s="1" t="s">
        <v>76</v>
      </c>
      <c r="AQ7" s="1" t="s">
        <v>77</v>
      </c>
      <c r="BA7" s="1" t="s">
        <v>78</v>
      </c>
    </row>
    <row r="8" spans="2:53" ht="17.25" customHeight="1" x14ac:dyDescent="0.15">
      <c r="C8" s="1" t="s">
        <v>79</v>
      </c>
      <c r="M8" s="1" t="s">
        <v>80</v>
      </c>
      <c r="W8" s="1" t="s">
        <v>81</v>
      </c>
      <c r="AG8" s="1" t="s">
        <v>84</v>
      </c>
    </row>
    <row r="10" spans="2:53" ht="17.25" customHeight="1" x14ac:dyDescent="0.15">
      <c r="B10" s="2" t="s">
        <v>87</v>
      </c>
    </row>
    <row r="11" spans="2:53" ht="17.25" customHeight="1" x14ac:dyDescent="0.15">
      <c r="C11" s="1" t="s">
        <v>88</v>
      </c>
      <c r="M11" s="1" t="s">
        <v>89</v>
      </c>
      <c r="W11" s="1" t="s">
        <v>90</v>
      </c>
      <c r="AG11" s="1" t="s">
        <v>91</v>
      </c>
      <c r="AQ11" s="1" t="s">
        <v>92</v>
      </c>
      <c r="BA11" s="1" t="s">
        <v>93</v>
      </c>
    </row>
    <row r="12" spans="2:53" ht="17.25" customHeight="1" x14ac:dyDescent="0.15">
      <c r="C12" s="1" t="s">
        <v>94</v>
      </c>
    </row>
    <row r="14" spans="2:53" ht="17.25" customHeight="1" x14ac:dyDescent="0.15">
      <c r="B14" s="2" t="s">
        <v>11</v>
      </c>
    </row>
    <row r="15" spans="2:53" ht="17.25" customHeight="1" x14ac:dyDescent="0.15">
      <c r="C15" s="1" t="s">
        <v>12</v>
      </c>
      <c r="M15" s="1" t="s">
        <v>13</v>
      </c>
      <c r="W15" s="1" t="s">
        <v>14</v>
      </c>
    </row>
    <row r="17" spans="2:53" ht="17.25" customHeight="1" x14ac:dyDescent="0.15">
      <c r="B17" s="2" t="s">
        <v>22</v>
      </c>
    </row>
    <row r="18" spans="2:53" ht="17.25" customHeight="1" x14ac:dyDescent="0.15">
      <c r="C18" s="1" t="s">
        <v>23</v>
      </c>
      <c r="M18" s="1" t="s">
        <v>24</v>
      </c>
      <c r="W18" s="1" t="s">
        <v>25</v>
      </c>
      <c r="AG18" s="1" t="s">
        <v>28</v>
      </c>
      <c r="AQ18" s="1" t="s">
        <v>26</v>
      </c>
      <c r="BA18" s="1" t="s">
        <v>27</v>
      </c>
    </row>
    <row r="19" spans="2:53" ht="17.25" customHeight="1" x14ac:dyDescent="0.15">
      <c r="C19" s="1" t="s">
        <v>29</v>
      </c>
      <c r="M19" s="1" t="s">
        <v>30</v>
      </c>
      <c r="W19" s="1" t="s">
        <v>31</v>
      </c>
      <c r="AG19" s="1" t="s">
        <v>32</v>
      </c>
    </row>
    <row r="21" spans="2:53" ht="17.25" customHeight="1" x14ac:dyDescent="0.15">
      <c r="B21" s="2" t="s">
        <v>15</v>
      </c>
    </row>
    <row r="22" spans="2:53" ht="17.25" customHeight="1" x14ac:dyDescent="0.15">
      <c r="C22" s="1" t="s">
        <v>16</v>
      </c>
      <c r="M22" s="2" t="s">
        <v>17</v>
      </c>
      <c r="W22" s="1" t="s">
        <v>18</v>
      </c>
      <c r="AG22" s="1" t="s">
        <v>19</v>
      </c>
      <c r="AQ22" s="1" t="s">
        <v>33</v>
      </c>
      <c r="BA22" s="1" t="s">
        <v>73</v>
      </c>
    </row>
    <row r="23" spans="2:53" ht="17.25" customHeight="1" x14ac:dyDescent="0.15">
      <c r="C23" s="1" t="s">
        <v>82</v>
      </c>
      <c r="M23" s="1" t="s">
        <v>83</v>
      </c>
    </row>
    <row r="25" spans="2:53" ht="17.25" customHeight="1" x14ac:dyDescent="0.15">
      <c r="B25" s="2" t="s">
        <v>34</v>
      </c>
    </row>
    <row r="26" spans="2:53" ht="17.25" customHeight="1" x14ac:dyDescent="0.15">
      <c r="C26" s="1" t="s">
        <v>35</v>
      </c>
      <c r="M26" s="1" t="s">
        <v>48</v>
      </c>
    </row>
    <row r="28" spans="2:53" ht="17.25" customHeight="1" x14ac:dyDescent="0.15">
      <c r="B28" s="2" t="s">
        <v>20</v>
      </c>
    </row>
    <row r="29" spans="2:53" ht="17.25" customHeight="1" x14ac:dyDescent="0.15">
      <c r="C29" s="1" t="s">
        <v>36</v>
      </c>
      <c r="M29" s="1" t="s">
        <v>37</v>
      </c>
      <c r="W29" s="1" t="s">
        <v>38</v>
      </c>
      <c r="AG29" s="1" t="s">
        <v>39</v>
      </c>
      <c r="AQ29" s="1" t="s">
        <v>40</v>
      </c>
      <c r="BA29" s="1" t="s">
        <v>45</v>
      </c>
    </row>
    <row r="30" spans="2:53" ht="17.25" customHeight="1" x14ac:dyDescent="0.15">
      <c r="C30" s="1" t="s">
        <v>46</v>
      </c>
      <c r="M30" s="1" t="s">
        <v>47</v>
      </c>
      <c r="W30" s="1" t="s">
        <v>49</v>
      </c>
      <c r="AG30" s="1" t="s">
        <v>50</v>
      </c>
      <c r="AQ30" s="1" t="s">
        <v>51</v>
      </c>
      <c r="BA30" s="1" t="s">
        <v>52</v>
      </c>
    </row>
    <row r="31" spans="2:53" ht="17.25" customHeight="1" x14ac:dyDescent="0.15">
      <c r="C31" s="1" t="s">
        <v>55</v>
      </c>
      <c r="M31" s="1" t="s">
        <v>53</v>
      </c>
      <c r="W31" s="1" t="s">
        <v>54</v>
      </c>
      <c r="AG31" s="1" t="s">
        <v>21</v>
      </c>
      <c r="AQ31" s="1" t="s">
        <v>44</v>
      </c>
      <c r="BA31" s="1" t="s">
        <v>56</v>
      </c>
    </row>
    <row r="32" spans="2:53" ht="17.25" customHeight="1" x14ac:dyDescent="0.15">
      <c r="C32" s="1" t="s">
        <v>41</v>
      </c>
      <c r="M32" s="1" t="s">
        <v>42</v>
      </c>
      <c r="W32" s="1" t="s">
        <v>43</v>
      </c>
    </row>
    <row r="34" spans="2:53" ht="17.25" customHeight="1" x14ac:dyDescent="0.15">
      <c r="B34" s="2" t="s">
        <v>57</v>
      </c>
    </row>
    <row r="35" spans="2:53" ht="17.25" customHeight="1" x14ac:dyDescent="0.15">
      <c r="C35" s="1" t="s">
        <v>58</v>
      </c>
      <c r="M35" s="1" t="s">
        <v>59</v>
      </c>
      <c r="W35" s="1" t="s">
        <v>60</v>
      </c>
      <c r="AG35" s="1" t="s">
        <v>61</v>
      </c>
      <c r="AQ35" s="1" t="s">
        <v>62</v>
      </c>
      <c r="BA35" s="1" t="s">
        <v>63</v>
      </c>
    </row>
    <row r="36" spans="2:53" ht="17.25" customHeight="1" x14ac:dyDescent="0.15">
      <c r="C36" s="1" t="s">
        <v>64</v>
      </c>
    </row>
    <row r="38" spans="2:53" ht="17.25" customHeight="1" x14ac:dyDescent="0.15">
      <c r="B38" s="2" t="s">
        <v>65</v>
      </c>
    </row>
    <row r="39" spans="2:53" ht="17.25" customHeight="1" x14ac:dyDescent="0.15">
      <c r="C39" s="1" t="s">
        <v>67</v>
      </c>
      <c r="M39" s="1" t="s">
        <v>68</v>
      </c>
      <c r="W39" s="1" t="s">
        <v>66</v>
      </c>
    </row>
    <row r="42" spans="2:53" ht="17.25" customHeight="1" x14ac:dyDescent="0.15">
      <c r="B42" s="2" t="s">
        <v>69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1BAD5-E6D4-4B06-96A4-452A073DB56E}">
  <dimension ref="B2:AY66"/>
  <sheetViews>
    <sheetView tabSelected="1" topLeftCell="A37" zoomScaleNormal="100" workbookViewId="0">
      <selection activeCell="V51" sqref="V51"/>
    </sheetView>
  </sheetViews>
  <sheetFormatPr defaultColWidth="2.875" defaultRowHeight="17.25" customHeight="1" x14ac:dyDescent="0.15"/>
  <cols>
    <col min="1" max="10" width="2.875" style="1"/>
    <col min="11" max="11" width="9.25" style="1" customWidth="1"/>
    <col min="12" max="15" width="6.25" style="1" customWidth="1"/>
    <col min="16" max="17" width="5.75" style="1" customWidth="1"/>
    <col min="18" max="18" width="2.875" style="1" customWidth="1"/>
    <col min="19" max="21" width="2.875" style="1"/>
    <col min="22" max="22" width="3.625" style="1" customWidth="1"/>
    <col min="23" max="23" width="5.75" style="1" customWidth="1"/>
    <col min="24" max="28" width="5.375" style="1" customWidth="1"/>
    <col min="29" max="29" width="5.5" style="1" customWidth="1"/>
    <col min="30" max="33" width="2.875" style="1"/>
    <col min="34" max="34" width="6.5" style="1" bestFit="1" customWidth="1"/>
    <col min="35" max="40" width="5.375" style="1" customWidth="1"/>
    <col min="41" max="44" width="2.875" style="1"/>
    <col min="45" max="45" width="6.5" style="1" bestFit="1" customWidth="1"/>
    <col min="46" max="50" width="5.375" style="1" customWidth="1"/>
    <col min="51" max="51" width="6.5" style="1" bestFit="1" customWidth="1"/>
    <col min="52" max="16384" width="2.875" style="1"/>
  </cols>
  <sheetData>
    <row r="2" spans="3:51" ht="17.25" customHeight="1" x14ac:dyDescent="0.15">
      <c r="K2" s="1" t="s">
        <v>108</v>
      </c>
      <c r="W2" s="1" t="s">
        <v>111</v>
      </c>
      <c r="AE2" s="1" t="s">
        <v>112</v>
      </c>
      <c r="AS2" s="1" t="s">
        <v>113</v>
      </c>
    </row>
    <row r="3" spans="3:51" ht="17.25" customHeight="1" x14ac:dyDescent="0.15">
      <c r="C3" s="2" t="s">
        <v>1</v>
      </c>
    </row>
    <row r="4" spans="3:51" ht="17.25" customHeight="1" x14ac:dyDescent="0.15">
      <c r="C4" s="1" t="s">
        <v>114</v>
      </c>
      <c r="K4" s="1" t="s">
        <v>109</v>
      </c>
      <c r="L4" s="1" t="s">
        <v>101</v>
      </c>
      <c r="M4" s="1" t="s">
        <v>102</v>
      </c>
      <c r="N4" s="1" t="s">
        <v>103</v>
      </c>
      <c r="O4" s="1" t="s">
        <v>104</v>
      </c>
      <c r="P4" s="1" t="s">
        <v>105</v>
      </c>
      <c r="Q4" s="1" t="s">
        <v>106</v>
      </c>
      <c r="W4" s="1" t="s">
        <v>109</v>
      </c>
      <c r="X4" s="1" t="s">
        <v>101</v>
      </c>
      <c r="Y4" s="1" t="s">
        <v>102</v>
      </c>
      <c r="Z4" s="1" t="s">
        <v>103</v>
      </c>
      <c r="AA4" s="1" t="s">
        <v>104</v>
      </c>
      <c r="AB4" s="1" t="s">
        <v>105</v>
      </c>
      <c r="AC4" s="1" t="s">
        <v>106</v>
      </c>
      <c r="AH4" s="1" t="s">
        <v>109</v>
      </c>
      <c r="AI4" s="1" t="s">
        <v>101</v>
      </c>
      <c r="AJ4" s="1" t="s">
        <v>102</v>
      </c>
      <c r="AK4" s="1" t="s">
        <v>103</v>
      </c>
      <c r="AL4" s="1" t="s">
        <v>104</v>
      </c>
      <c r="AM4" s="1" t="s">
        <v>105</v>
      </c>
      <c r="AN4" s="1" t="s">
        <v>106</v>
      </c>
      <c r="AS4" s="1" t="s">
        <v>109</v>
      </c>
      <c r="AT4" s="1" t="s">
        <v>101</v>
      </c>
      <c r="AU4" s="1" t="s">
        <v>102</v>
      </c>
      <c r="AV4" s="1" t="s">
        <v>103</v>
      </c>
      <c r="AW4" s="1" t="s">
        <v>104</v>
      </c>
      <c r="AX4" s="1" t="s">
        <v>105</v>
      </c>
      <c r="AY4" s="1" t="s">
        <v>106</v>
      </c>
    </row>
    <row r="5" spans="3:51" ht="17.25" customHeight="1" x14ac:dyDescent="0.15">
      <c r="D5" s="1" t="s">
        <v>115</v>
      </c>
      <c r="K5" s="1" t="s">
        <v>70</v>
      </c>
      <c r="L5" s="1">
        <v>70</v>
      </c>
      <c r="M5" s="1">
        <v>89</v>
      </c>
      <c r="N5" s="1">
        <v>84</v>
      </c>
      <c r="O5" s="1">
        <v>91</v>
      </c>
      <c r="P5" s="1">
        <v>67</v>
      </c>
      <c r="S5" s="1" t="s">
        <v>110</v>
      </c>
      <c r="W5" s="1" t="s">
        <v>70</v>
      </c>
      <c r="X5" s="1">
        <v>70</v>
      </c>
      <c r="Y5" s="1">
        <v>89</v>
      </c>
      <c r="Z5" s="1">
        <v>84</v>
      </c>
      <c r="AA5" s="1">
        <v>91</v>
      </c>
      <c r="AB5" s="1">
        <v>67</v>
      </c>
      <c r="AH5" s="1" t="s">
        <v>70</v>
      </c>
      <c r="AI5" s="1">
        <v>70</v>
      </c>
      <c r="AJ5" s="1">
        <v>89</v>
      </c>
      <c r="AK5" s="1">
        <v>84</v>
      </c>
      <c r="AL5" s="1">
        <v>91</v>
      </c>
      <c r="AM5" s="1">
        <v>67</v>
      </c>
      <c r="AN5" s="1">
        <f>SUM(テーブル57[[#This Row],[国語]:[英語]])</f>
        <v>401</v>
      </c>
      <c r="AS5" s="1" t="s">
        <v>70</v>
      </c>
      <c r="AT5" s="1">
        <v>70</v>
      </c>
      <c r="AU5" s="1">
        <v>89</v>
      </c>
      <c r="AV5" s="1">
        <v>84</v>
      </c>
      <c r="AW5" s="1">
        <v>91</v>
      </c>
      <c r="AX5" s="1">
        <v>67</v>
      </c>
      <c r="AY5" s="1">
        <f>SUM(テーブル5710[[#This Row],[国語]:[英語]])</f>
        <v>401</v>
      </c>
    </row>
    <row r="6" spans="3:51" ht="17.25" customHeight="1" x14ac:dyDescent="0.15">
      <c r="E6" s="1" t="s">
        <v>116</v>
      </c>
      <c r="K6" s="1" t="s">
        <v>95</v>
      </c>
      <c r="L6" s="1">
        <v>65</v>
      </c>
      <c r="M6" s="1">
        <v>69</v>
      </c>
      <c r="N6" s="1">
        <v>61</v>
      </c>
      <c r="O6" s="1">
        <v>57</v>
      </c>
      <c r="P6" s="1">
        <v>62</v>
      </c>
      <c r="W6" s="1" t="s">
        <v>95</v>
      </c>
      <c r="X6" s="1">
        <v>65</v>
      </c>
      <c r="Y6" s="1">
        <v>69</v>
      </c>
      <c r="Z6" s="1">
        <v>61</v>
      </c>
      <c r="AA6" s="1">
        <v>57</v>
      </c>
      <c r="AB6" s="1">
        <v>62</v>
      </c>
      <c r="AH6" s="1" t="s">
        <v>95</v>
      </c>
      <c r="AI6" s="1">
        <v>65</v>
      </c>
      <c r="AJ6" s="1">
        <v>69</v>
      </c>
      <c r="AK6" s="1">
        <v>61</v>
      </c>
      <c r="AL6" s="1">
        <v>57</v>
      </c>
      <c r="AM6" s="1">
        <v>62</v>
      </c>
      <c r="AN6" s="1">
        <f>SUM(テーブル57[[#This Row],[国語]:[英語]])</f>
        <v>314</v>
      </c>
      <c r="AS6" s="1" t="s">
        <v>95</v>
      </c>
      <c r="AT6" s="1">
        <v>65</v>
      </c>
      <c r="AU6" s="1">
        <v>69</v>
      </c>
      <c r="AV6" s="1">
        <v>61</v>
      </c>
      <c r="AW6" s="1">
        <v>57</v>
      </c>
      <c r="AX6" s="1">
        <v>62</v>
      </c>
      <c r="AY6" s="1">
        <f>SUM(テーブル5710[[#This Row],[国語]:[英語]])</f>
        <v>314</v>
      </c>
    </row>
    <row r="7" spans="3:51" ht="17.25" customHeight="1" x14ac:dyDescent="0.15">
      <c r="K7" s="1" t="s">
        <v>96</v>
      </c>
      <c r="L7" s="1">
        <v>78</v>
      </c>
      <c r="M7" s="1">
        <v>78</v>
      </c>
      <c r="N7" s="1">
        <v>93</v>
      </c>
      <c r="O7" s="1">
        <v>70</v>
      </c>
      <c r="P7" s="1">
        <v>66</v>
      </c>
      <c r="W7" s="1" t="s">
        <v>96</v>
      </c>
      <c r="X7" s="1">
        <v>78</v>
      </c>
      <c r="Y7" s="1">
        <v>78</v>
      </c>
      <c r="Z7" s="1">
        <v>93</v>
      </c>
      <c r="AA7" s="1">
        <v>70</v>
      </c>
      <c r="AB7" s="1">
        <v>66</v>
      </c>
      <c r="AH7" s="1" t="s">
        <v>96</v>
      </c>
      <c r="AI7" s="1">
        <v>78</v>
      </c>
      <c r="AJ7" s="1">
        <v>78</v>
      </c>
      <c r="AK7" s="1">
        <v>93</v>
      </c>
      <c r="AL7" s="1">
        <v>70</v>
      </c>
      <c r="AM7" s="1">
        <v>66</v>
      </c>
      <c r="AN7" s="1">
        <f>SUM(テーブル57[[#This Row],[国語]:[英語]])</f>
        <v>385</v>
      </c>
      <c r="AS7" s="1" t="s">
        <v>96</v>
      </c>
      <c r="AT7" s="1">
        <v>78</v>
      </c>
      <c r="AU7" s="1">
        <v>78</v>
      </c>
      <c r="AV7" s="1">
        <v>93</v>
      </c>
      <c r="AW7" s="1">
        <v>70</v>
      </c>
      <c r="AX7" s="1">
        <v>66</v>
      </c>
      <c r="AY7" s="1">
        <f>SUM(テーブル5710[[#This Row],[国語]:[英語]])</f>
        <v>385</v>
      </c>
    </row>
    <row r="8" spans="3:51" ht="17.25" customHeight="1" x14ac:dyDescent="0.15">
      <c r="K8" s="1" t="s">
        <v>97</v>
      </c>
      <c r="L8" s="1">
        <v>86</v>
      </c>
      <c r="M8" s="1">
        <v>69</v>
      </c>
      <c r="N8" s="1">
        <v>68</v>
      </c>
      <c r="O8" s="1">
        <v>78</v>
      </c>
      <c r="P8" s="1">
        <v>50</v>
      </c>
      <c r="W8" s="1" t="s">
        <v>97</v>
      </c>
      <c r="X8" s="1">
        <v>86</v>
      </c>
      <c r="Y8" s="1">
        <v>69</v>
      </c>
      <c r="Z8" s="1">
        <v>68</v>
      </c>
      <c r="AA8" s="1">
        <v>78</v>
      </c>
      <c r="AB8" s="1">
        <v>50</v>
      </c>
      <c r="AH8" s="1" t="s">
        <v>97</v>
      </c>
      <c r="AI8" s="1">
        <v>86</v>
      </c>
      <c r="AJ8" s="1">
        <v>69</v>
      </c>
      <c r="AK8" s="1">
        <v>68</v>
      </c>
      <c r="AL8" s="1">
        <v>78</v>
      </c>
      <c r="AM8" s="1">
        <v>50</v>
      </c>
      <c r="AN8" s="1">
        <f>SUM(テーブル57[[#This Row],[国語]:[英語]])</f>
        <v>351</v>
      </c>
      <c r="AS8" s="1" t="s">
        <v>97</v>
      </c>
      <c r="AT8" s="1">
        <v>86</v>
      </c>
      <c r="AU8" s="1">
        <v>69</v>
      </c>
      <c r="AV8" s="1">
        <v>68</v>
      </c>
      <c r="AW8" s="1">
        <v>78</v>
      </c>
      <c r="AX8" s="1">
        <v>50</v>
      </c>
      <c r="AY8" s="1">
        <f>SUM(テーブル5710[[#This Row],[国語]:[英語]])</f>
        <v>351</v>
      </c>
    </row>
    <row r="9" spans="3:51" ht="17.25" customHeight="1" x14ac:dyDescent="0.15">
      <c r="K9" s="1" t="s">
        <v>98</v>
      </c>
      <c r="L9" s="1">
        <v>95</v>
      </c>
      <c r="M9" s="1">
        <v>97</v>
      </c>
      <c r="N9" s="1">
        <v>76</v>
      </c>
      <c r="O9" s="1">
        <v>77</v>
      </c>
      <c r="P9" s="1">
        <v>91</v>
      </c>
      <c r="W9" s="1" t="s">
        <v>98</v>
      </c>
      <c r="X9" s="1">
        <v>95</v>
      </c>
      <c r="Y9" s="1">
        <v>97</v>
      </c>
      <c r="Z9" s="1">
        <v>76</v>
      </c>
      <c r="AA9" s="1">
        <v>77</v>
      </c>
      <c r="AB9" s="1">
        <v>91</v>
      </c>
      <c r="AH9" s="1" t="s">
        <v>98</v>
      </c>
      <c r="AI9" s="1">
        <v>95</v>
      </c>
      <c r="AJ9" s="1">
        <v>97</v>
      </c>
      <c r="AK9" s="1">
        <v>76</v>
      </c>
      <c r="AL9" s="1">
        <v>77</v>
      </c>
      <c r="AM9" s="1">
        <v>91</v>
      </c>
      <c r="AN9" s="1">
        <f>SUM(テーブル57[[#This Row],[国語]:[英語]])</f>
        <v>436</v>
      </c>
      <c r="AS9" s="1" t="s">
        <v>98</v>
      </c>
      <c r="AT9" s="1">
        <v>95</v>
      </c>
      <c r="AU9" s="1">
        <v>97</v>
      </c>
      <c r="AV9" s="1">
        <v>76</v>
      </c>
      <c r="AW9" s="1">
        <v>77</v>
      </c>
      <c r="AX9" s="1">
        <v>91</v>
      </c>
      <c r="AY9" s="1">
        <f>SUM(テーブル5710[[#This Row],[国語]:[英語]])</f>
        <v>436</v>
      </c>
    </row>
    <row r="10" spans="3:51" ht="17.25" customHeight="1" x14ac:dyDescent="0.15">
      <c r="K10" s="1" t="s">
        <v>99</v>
      </c>
      <c r="L10" s="1">
        <v>50</v>
      </c>
      <c r="M10" s="1">
        <v>50</v>
      </c>
      <c r="N10" s="1">
        <v>63</v>
      </c>
      <c r="O10" s="1">
        <v>77</v>
      </c>
      <c r="P10" s="1">
        <v>64</v>
      </c>
      <c r="W10" s="1" t="s">
        <v>99</v>
      </c>
      <c r="X10" s="1">
        <v>50</v>
      </c>
      <c r="Y10" s="1">
        <v>50</v>
      </c>
      <c r="Z10" s="1">
        <v>63</v>
      </c>
      <c r="AA10" s="1">
        <v>77</v>
      </c>
      <c r="AB10" s="1">
        <v>64</v>
      </c>
      <c r="AH10" s="1" t="s">
        <v>99</v>
      </c>
      <c r="AI10" s="1">
        <v>50</v>
      </c>
      <c r="AJ10" s="1">
        <v>50</v>
      </c>
      <c r="AK10" s="1">
        <v>63</v>
      </c>
      <c r="AL10" s="1">
        <v>77</v>
      </c>
      <c r="AM10" s="1">
        <v>64</v>
      </c>
      <c r="AN10" s="1">
        <f>SUM(テーブル57[[#This Row],[国語]:[英語]])</f>
        <v>304</v>
      </c>
      <c r="AS10" s="1" t="s">
        <v>99</v>
      </c>
      <c r="AT10" s="1">
        <v>50</v>
      </c>
      <c r="AU10" s="1">
        <v>50</v>
      </c>
      <c r="AV10" s="1">
        <v>63</v>
      </c>
      <c r="AW10" s="1">
        <v>77</v>
      </c>
      <c r="AX10" s="1">
        <v>64</v>
      </c>
      <c r="AY10" s="1">
        <f>SUM(テーブル5710[[#This Row],[国語]:[英語]])</f>
        <v>304</v>
      </c>
    </row>
    <row r="11" spans="3:51" ht="17.25" customHeight="1" x14ac:dyDescent="0.15">
      <c r="K11" s="1" t="s">
        <v>100</v>
      </c>
      <c r="L11" s="1">
        <v>58</v>
      </c>
      <c r="M11" s="1">
        <v>93</v>
      </c>
      <c r="N11" s="1">
        <v>91</v>
      </c>
      <c r="O11" s="1">
        <v>88</v>
      </c>
      <c r="P11" s="1">
        <v>50</v>
      </c>
      <c r="W11" s="1" t="s">
        <v>100</v>
      </c>
      <c r="X11" s="1">
        <v>58</v>
      </c>
      <c r="Y11" s="1">
        <v>93</v>
      </c>
      <c r="Z11" s="1">
        <v>91</v>
      </c>
      <c r="AA11" s="1">
        <v>88</v>
      </c>
      <c r="AB11" s="1">
        <v>50</v>
      </c>
      <c r="AH11" s="1" t="s">
        <v>100</v>
      </c>
      <c r="AI11" s="1">
        <v>58</v>
      </c>
      <c r="AJ11" s="1">
        <v>93</v>
      </c>
      <c r="AK11" s="1">
        <v>91</v>
      </c>
      <c r="AL11" s="1">
        <v>88</v>
      </c>
      <c r="AM11" s="1">
        <v>50</v>
      </c>
      <c r="AN11" s="1">
        <f>SUM(テーブル57[[#This Row],[国語]:[英語]])</f>
        <v>380</v>
      </c>
      <c r="AS11" s="1" t="s">
        <v>100</v>
      </c>
      <c r="AT11" s="1">
        <v>58</v>
      </c>
      <c r="AU11" s="1">
        <v>93</v>
      </c>
      <c r="AV11" s="1">
        <v>91</v>
      </c>
      <c r="AW11" s="1">
        <v>88</v>
      </c>
      <c r="AX11" s="1">
        <v>50</v>
      </c>
      <c r="AY11" s="1">
        <f>SUM(テーブル5710[[#This Row],[国語]:[英語]])</f>
        <v>380</v>
      </c>
    </row>
    <row r="12" spans="3:51" ht="17.25" customHeight="1" x14ac:dyDescent="0.15">
      <c r="AS12" s="1" t="s">
        <v>107</v>
      </c>
      <c r="AT12" s="1">
        <f>SUBTOTAL(101,テーブル5710[国語])</f>
        <v>71.714285714285708</v>
      </c>
      <c r="AU12" s="1">
        <f>SUBTOTAL(101,テーブル5710[算数])</f>
        <v>77.857142857142861</v>
      </c>
      <c r="AV12" s="1">
        <f>SUBTOTAL(101,テーブル5710[理科])</f>
        <v>76.571428571428569</v>
      </c>
      <c r="AW12" s="1">
        <f>SUBTOTAL(101,テーブル5710[社会])</f>
        <v>76.857142857142861</v>
      </c>
      <c r="AX12" s="1">
        <f>SUBTOTAL(101,テーブル5710[英語])</f>
        <v>64.285714285714292</v>
      </c>
      <c r="AY12" s="1">
        <f>SUBTOTAL(109,テーブル5710[合計])</f>
        <v>2571</v>
      </c>
    </row>
    <row r="14" spans="3:51" ht="17.25" customHeight="1" x14ac:dyDescent="0.15">
      <c r="W14" s="1" t="s">
        <v>125</v>
      </c>
      <c r="AB14" s="1" t="s">
        <v>117</v>
      </c>
      <c r="AF14" s="3" t="s">
        <v>126</v>
      </c>
      <c r="AL14" s="1" t="s">
        <v>124</v>
      </c>
    </row>
    <row r="15" spans="3:51" ht="17.25" customHeight="1" x14ac:dyDescent="0.15">
      <c r="K15" s="1" t="s">
        <v>109</v>
      </c>
      <c r="L15" s="1" t="s">
        <v>101</v>
      </c>
      <c r="M15" s="1" t="s">
        <v>102</v>
      </c>
      <c r="N15" s="1" t="s">
        <v>103</v>
      </c>
      <c r="O15" s="1" t="s">
        <v>104</v>
      </c>
      <c r="P15" s="1" t="s">
        <v>105</v>
      </c>
      <c r="Q15" s="1" t="s">
        <v>106</v>
      </c>
      <c r="W15" s="1" t="s">
        <v>109</v>
      </c>
      <c r="X15" s="1" t="s">
        <v>101</v>
      </c>
      <c r="Y15" s="1" t="s">
        <v>102</v>
      </c>
      <c r="Z15" s="1" t="s">
        <v>103</v>
      </c>
      <c r="AA15" s="1" t="s">
        <v>104</v>
      </c>
      <c r="AB15" s="1" t="s">
        <v>105</v>
      </c>
      <c r="AC15" s="1" t="s">
        <v>106</v>
      </c>
      <c r="AH15" s="1" t="s">
        <v>109</v>
      </c>
      <c r="AI15" s="1" t="s">
        <v>101</v>
      </c>
      <c r="AJ15" s="1" t="s">
        <v>102</v>
      </c>
      <c r="AK15" s="1" t="s">
        <v>103</v>
      </c>
      <c r="AL15" s="1" t="s">
        <v>104</v>
      </c>
      <c r="AM15" s="1" t="s">
        <v>105</v>
      </c>
      <c r="AN15" s="1" t="s">
        <v>106</v>
      </c>
    </row>
    <row r="16" spans="3:51" ht="17.25" customHeight="1" x14ac:dyDescent="0.15">
      <c r="K16" s="1" t="s">
        <v>70</v>
      </c>
      <c r="L16" s="1">
        <v>70</v>
      </c>
      <c r="M16" s="1">
        <v>89</v>
      </c>
      <c r="N16" s="1">
        <v>84</v>
      </c>
      <c r="O16" s="1">
        <v>91</v>
      </c>
      <c r="P16" s="1">
        <v>67</v>
      </c>
      <c r="Q16" s="1">
        <f>SUM(L16:P16)</f>
        <v>401</v>
      </c>
      <c r="W16" s="1" t="s">
        <v>70</v>
      </c>
      <c r="X16" s="1">
        <v>70</v>
      </c>
      <c r="Y16" s="1">
        <v>89</v>
      </c>
      <c r="Z16" s="1">
        <v>84</v>
      </c>
      <c r="AA16" s="1">
        <v>91</v>
      </c>
      <c r="AB16" s="1">
        <v>67</v>
      </c>
      <c r="AC16" s="1">
        <f>SUM(X16:AB16)</f>
        <v>401</v>
      </c>
      <c r="AH16" s="1" t="s">
        <v>70</v>
      </c>
      <c r="AI16" s="1">
        <f>IF(ISNA(X16),"",X16)</f>
        <v>70</v>
      </c>
      <c r="AJ16" s="1">
        <f t="shared" ref="AJ16:AM22" si="0">IF(ISNA(Y16),"",Y16)</f>
        <v>89</v>
      </c>
      <c r="AK16" s="1">
        <f t="shared" si="0"/>
        <v>84</v>
      </c>
      <c r="AL16" s="1">
        <f t="shared" si="0"/>
        <v>91</v>
      </c>
      <c r="AM16" s="1">
        <f t="shared" si="0"/>
        <v>67</v>
      </c>
      <c r="AN16" s="1">
        <f>SUM(AI16:AM16)</f>
        <v>401</v>
      </c>
    </row>
    <row r="17" spans="11:40" ht="17.25" customHeight="1" x14ac:dyDescent="0.15">
      <c r="K17" s="1" t="s">
        <v>95</v>
      </c>
      <c r="L17" s="1">
        <v>65</v>
      </c>
      <c r="M17" s="1">
        <v>69</v>
      </c>
      <c r="N17" s="1">
        <v>61</v>
      </c>
      <c r="O17" s="1">
        <v>57</v>
      </c>
      <c r="P17" s="1">
        <v>62</v>
      </c>
      <c r="Q17" s="1">
        <f t="shared" ref="Q17:Q22" si="1">SUM(L17:P17)</f>
        <v>314</v>
      </c>
      <c r="W17" s="1" t="s">
        <v>95</v>
      </c>
      <c r="X17" s="1">
        <v>65</v>
      </c>
      <c r="Y17" s="1">
        <v>69</v>
      </c>
      <c r="Z17" s="3" t="e">
        <v>#N/A</v>
      </c>
      <c r="AA17" s="1">
        <v>57</v>
      </c>
      <c r="AB17" s="1">
        <v>62</v>
      </c>
      <c r="AC17" s="1" t="e">
        <f t="shared" ref="AC17:AC22" si="2">SUM(X17:AB17)</f>
        <v>#N/A</v>
      </c>
      <c r="AH17" s="1" t="s">
        <v>95</v>
      </c>
      <c r="AI17" s="1">
        <f t="shared" ref="AI17:AI22" si="3">IF(ISNA(X17),"",X17)</f>
        <v>65</v>
      </c>
      <c r="AJ17" s="1">
        <f t="shared" si="0"/>
        <v>69</v>
      </c>
      <c r="AK17" s="1" t="str">
        <f t="shared" si="0"/>
        <v/>
      </c>
      <c r="AL17" s="1">
        <f t="shared" si="0"/>
        <v>57</v>
      </c>
      <c r="AM17" s="1">
        <f t="shared" si="0"/>
        <v>62</v>
      </c>
      <c r="AN17" s="1">
        <f t="shared" ref="AN17:AN22" si="4">SUM(AI17:AM17)</f>
        <v>253</v>
      </c>
    </row>
    <row r="18" spans="11:40" ht="17.25" customHeight="1" x14ac:dyDescent="0.15">
      <c r="K18" s="1" t="s">
        <v>96</v>
      </c>
      <c r="L18" s="1">
        <v>78</v>
      </c>
      <c r="M18" s="1">
        <v>78</v>
      </c>
      <c r="N18" s="1">
        <v>93</v>
      </c>
      <c r="O18" s="1">
        <v>70</v>
      </c>
      <c r="P18" s="1">
        <v>66</v>
      </c>
      <c r="Q18" s="1">
        <f t="shared" si="1"/>
        <v>385</v>
      </c>
      <c r="W18" s="1" t="s">
        <v>96</v>
      </c>
      <c r="X18" s="1">
        <v>78</v>
      </c>
      <c r="Y18" s="1">
        <v>78</v>
      </c>
      <c r="Z18" s="1">
        <v>93</v>
      </c>
      <c r="AA18" s="1">
        <v>70</v>
      </c>
      <c r="AB18" s="1">
        <v>66</v>
      </c>
      <c r="AC18" s="1">
        <f t="shared" si="2"/>
        <v>385</v>
      </c>
      <c r="AH18" s="1" t="s">
        <v>96</v>
      </c>
      <c r="AI18" s="1">
        <f t="shared" si="3"/>
        <v>78</v>
      </c>
      <c r="AJ18" s="1">
        <f t="shared" si="0"/>
        <v>78</v>
      </c>
      <c r="AK18" s="1">
        <f t="shared" si="0"/>
        <v>93</v>
      </c>
      <c r="AL18" s="1">
        <f t="shared" si="0"/>
        <v>70</v>
      </c>
      <c r="AM18" s="1">
        <f t="shared" si="0"/>
        <v>66</v>
      </c>
      <c r="AN18" s="1">
        <f t="shared" si="4"/>
        <v>385</v>
      </c>
    </row>
    <row r="19" spans="11:40" ht="17.25" customHeight="1" x14ac:dyDescent="0.15">
      <c r="K19" s="1" t="s">
        <v>97</v>
      </c>
      <c r="L19" s="1">
        <v>86</v>
      </c>
      <c r="M19" s="1">
        <v>69</v>
      </c>
      <c r="N19" s="1">
        <v>68</v>
      </c>
      <c r="O19" s="1">
        <v>78</v>
      </c>
      <c r="P19" s="1">
        <v>50</v>
      </c>
      <c r="Q19" s="1">
        <f t="shared" si="1"/>
        <v>351</v>
      </c>
      <c r="W19" s="1" t="s">
        <v>97</v>
      </c>
      <c r="X19" s="1">
        <v>86</v>
      </c>
      <c r="Y19" s="1">
        <v>69</v>
      </c>
      <c r="Z19" s="1">
        <v>68</v>
      </c>
      <c r="AA19" s="1">
        <v>78</v>
      </c>
      <c r="AB19" s="1">
        <v>50</v>
      </c>
      <c r="AC19" s="1">
        <f t="shared" si="2"/>
        <v>351</v>
      </c>
      <c r="AH19" s="1" t="s">
        <v>97</v>
      </c>
      <c r="AI19" s="1">
        <f t="shared" si="3"/>
        <v>86</v>
      </c>
      <c r="AJ19" s="1">
        <f t="shared" si="0"/>
        <v>69</v>
      </c>
      <c r="AK19" s="1">
        <f t="shared" si="0"/>
        <v>68</v>
      </c>
      <c r="AL19" s="1">
        <f t="shared" si="0"/>
        <v>78</v>
      </c>
      <c r="AM19" s="1">
        <f t="shared" si="0"/>
        <v>50</v>
      </c>
      <c r="AN19" s="1">
        <f t="shared" si="4"/>
        <v>351</v>
      </c>
    </row>
    <row r="20" spans="11:40" ht="17.25" customHeight="1" x14ac:dyDescent="0.15">
      <c r="K20" s="1" t="s">
        <v>98</v>
      </c>
      <c r="L20" s="1">
        <v>95</v>
      </c>
      <c r="M20" s="1">
        <v>97</v>
      </c>
      <c r="N20" s="1">
        <v>76</v>
      </c>
      <c r="O20" s="1">
        <v>77</v>
      </c>
      <c r="P20" s="1">
        <v>91</v>
      </c>
      <c r="Q20" s="1">
        <f t="shared" si="1"/>
        <v>436</v>
      </c>
      <c r="W20" s="1" t="s">
        <v>98</v>
      </c>
      <c r="X20" s="1">
        <v>95</v>
      </c>
      <c r="Y20" s="1">
        <v>97</v>
      </c>
      <c r="Z20" s="1">
        <v>76</v>
      </c>
      <c r="AA20" s="1">
        <v>77</v>
      </c>
      <c r="AB20" s="1">
        <v>91</v>
      </c>
      <c r="AC20" s="1">
        <f t="shared" si="2"/>
        <v>436</v>
      </c>
      <c r="AH20" s="1" t="s">
        <v>98</v>
      </c>
      <c r="AI20" s="1">
        <f t="shared" si="3"/>
        <v>95</v>
      </c>
      <c r="AJ20" s="1">
        <f t="shared" si="0"/>
        <v>97</v>
      </c>
      <c r="AK20" s="1">
        <f t="shared" si="0"/>
        <v>76</v>
      </c>
      <c r="AL20" s="1">
        <f t="shared" si="0"/>
        <v>77</v>
      </c>
      <c r="AM20" s="1">
        <f t="shared" si="0"/>
        <v>91</v>
      </c>
      <c r="AN20" s="1">
        <f t="shared" si="4"/>
        <v>436</v>
      </c>
    </row>
    <row r="21" spans="11:40" ht="17.25" customHeight="1" x14ac:dyDescent="0.15">
      <c r="K21" s="1" t="s">
        <v>99</v>
      </c>
      <c r="L21" s="1">
        <v>50</v>
      </c>
      <c r="M21" s="1">
        <v>50</v>
      </c>
      <c r="N21" s="1">
        <v>63</v>
      </c>
      <c r="O21" s="1">
        <v>77</v>
      </c>
      <c r="P21" s="1">
        <v>64</v>
      </c>
      <c r="Q21" s="1">
        <f t="shared" si="1"/>
        <v>304</v>
      </c>
      <c r="W21" s="1" t="s">
        <v>99</v>
      </c>
      <c r="X21" s="1">
        <v>50</v>
      </c>
      <c r="Y21" s="1">
        <v>50</v>
      </c>
      <c r="Z21" s="1">
        <v>63</v>
      </c>
      <c r="AA21" s="1">
        <v>77</v>
      </c>
      <c r="AB21" s="1">
        <v>64</v>
      </c>
      <c r="AC21" s="1">
        <f t="shared" si="2"/>
        <v>304</v>
      </c>
      <c r="AH21" s="1" t="s">
        <v>99</v>
      </c>
      <c r="AI21" s="1">
        <f t="shared" si="3"/>
        <v>50</v>
      </c>
      <c r="AJ21" s="1">
        <f t="shared" si="0"/>
        <v>50</v>
      </c>
      <c r="AK21" s="1">
        <f t="shared" si="0"/>
        <v>63</v>
      </c>
      <c r="AL21" s="1">
        <f t="shared" si="0"/>
        <v>77</v>
      </c>
      <c r="AM21" s="1">
        <f t="shared" si="0"/>
        <v>64</v>
      </c>
      <c r="AN21" s="1">
        <f t="shared" si="4"/>
        <v>304</v>
      </c>
    </row>
    <row r="22" spans="11:40" ht="17.25" customHeight="1" x14ac:dyDescent="0.15">
      <c r="K22" s="1" t="s">
        <v>100</v>
      </c>
      <c r="L22" s="1">
        <v>58</v>
      </c>
      <c r="M22" s="1">
        <v>93</v>
      </c>
      <c r="N22" s="1">
        <v>91</v>
      </c>
      <c r="O22" s="1">
        <v>88</v>
      </c>
      <c r="P22" s="1">
        <v>50</v>
      </c>
      <c r="Q22" s="1">
        <f t="shared" si="1"/>
        <v>380</v>
      </c>
      <c r="W22" s="1" t="s">
        <v>100</v>
      </c>
      <c r="X22" s="1">
        <v>58</v>
      </c>
      <c r="Y22" s="1">
        <v>93</v>
      </c>
      <c r="Z22" s="1">
        <v>91</v>
      </c>
      <c r="AA22" s="1">
        <v>88</v>
      </c>
      <c r="AB22" s="1">
        <v>50</v>
      </c>
      <c r="AC22" s="1">
        <f t="shared" si="2"/>
        <v>380</v>
      </c>
      <c r="AH22" s="1" t="s">
        <v>100</v>
      </c>
      <c r="AI22" s="1">
        <f t="shared" si="3"/>
        <v>58</v>
      </c>
      <c r="AJ22" s="1">
        <f t="shared" si="0"/>
        <v>93</v>
      </c>
      <c r="AK22" s="1">
        <f t="shared" si="0"/>
        <v>91</v>
      </c>
      <c r="AL22" s="1">
        <f t="shared" si="0"/>
        <v>88</v>
      </c>
      <c r="AM22" s="1">
        <f t="shared" si="0"/>
        <v>50</v>
      </c>
      <c r="AN22" s="1">
        <f t="shared" si="4"/>
        <v>380</v>
      </c>
    </row>
    <row r="24" spans="11:40" ht="17.25" customHeight="1" x14ac:dyDescent="0.15">
      <c r="W24" s="4" t="s">
        <v>118</v>
      </c>
    </row>
    <row r="25" spans="11:40" ht="17.25" customHeight="1" x14ac:dyDescent="0.15">
      <c r="W25" s="1" t="s">
        <v>127</v>
      </c>
      <c r="AC25" s="3" t="s">
        <v>120</v>
      </c>
    </row>
    <row r="26" spans="11:40" ht="17.25" customHeight="1" x14ac:dyDescent="0.15">
      <c r="W26" s="1" t="s">
        <v>109</v>
      </c>
      <c r="X26" s="1" t="s">
        <v>101</v>
      </c>
      <c r="Y26" s="1" t="s">
        <v>102</v>
      </c>
      <c r="Z26" s="1" t="s">
        <v>103</v>
      </c>
      <c r="AA26" s="1" t="s">
        <v>104</v>
      </c>
      <c r="AB26" s="1" t="s">
        <v>105</v>
      </c>
      <c r="AC26" s="1" t="s">
        <v>106</v>
      </c>
      <c r="AF26" s="1" t="s">
        <v>121</v>
      </c>
    </row>
    <row r="27" spans="11:40" ht="17.25" customHeight="1" x14ac:dyDescent="0.15">
      <c r="W27" s="1" t="s">
        <v>70</v>
      </c>
      <c r="X27" s="1">
        <v>70</v>
      </c>
      <c r="Y27" s="1">
        <v>89</v>
      </c>
      <c r="Z27" s="1">
        <v>84</v>
      </c>
      <c r="AA27" s="1">
        <v>91</v>
      </c>
      <c r="AB27" s="1">
        <v>67</v>
      </c>
      <c r="AC27" s="1">
        <f>_xlfn.AGGREGATE(9,6,X27:AB27)</f>
        <v>401</v>
      </c>
      <c r="AF27" s="1" t="s">
        <v>122</v>
      </c>
    </row>
    <row r="28" spans="11:40" ht="17.25" customHeight="1" x14ac:dyDescent="0.15">
      <c r="W28" s="1" t="s">
        <v>95</v>
      </c>
      <c r="X28" s="1">
        <v>65</v>
      </c>
      <c r="Y28" s="1">
        <v>69</v>
      </c>
      <c r="Z28" s="3" t="e">
        <v>#N/A</v>
      </c>
      <c r="AA28" s="1">
        <v>57</v>
      </c>
      <c r="AB28" s="1">
        <v>62</v>
      </c>
      <c r="AC28" s="1">
        <f t="shared" ref="AC28:AC33" si="5">_xlfn.AGGREGATE(9,6,X28:AB28)</f>
        <v>253</v>
      </c>
      <c r="AF28" s="3" t="s">
        <v>123</v>
      </c>
    </row>
    <row r="29" spans="11:40" ht="17.25" customHeight="1" x14ac:dyDescent="0.15">
      <c r="W29" s="1" t="s">
        <v>96</v>
      </c>
      <c r="X29" s="1">
        <v>78</v>
      </c>
      <c r="Y29" s="1">
        <v>78</v>
      </c>
      <c r="Z29" s="1">
        <v>93</v>
      </c>
      <c r="AA29" s="1">
        <v>70</v>
      </c>
      <c r="AB29" s="1">
        <v>66</v>
      </c>
      <c r="AC29" s="1">
        <f t="shared" si="5"/>
        <v>385</v>
      </c>
    </row>
    <row r="30" spans="11:40" ht="17.25" customHeight="1" x14ac:dyDescent="0.15">
      <c r="W30" s="1" t="s">
        <v>97</v>
      </c>
      <c r="X30" s="1">
        <v>86</v>
      </c>
      <c r="Y30" s="1">
        <v>69</v>
      </c>
      <c r="Z30" s="1">
        <v>68</v>
      </c>
      <c r="AA30" s="1">
        <v>78</v>
      </c>
      <c r="AB30" s="1">
        <v>50</v>
      </c>
      <c r="AC30" s="1">
        <f t="shared" si="5"/>
        <v>351</v>
      </c>
    </row>
    <row r="31" spans="11:40" ht="17.25" customHeight="1" x14ac:dyDescent="0.15">
      <c r="W31" s="1" t="s">
        <v>98</v>
      </c>
      <c r="X31" s="1">
        <v>95</v>
      </c>
      <c r="Y31" s="1">
        <v>97</v>
      </c>
      <c r="Z31" s="1">
        <v>76</v>
      </c>
      <c r="AA31" s="1">
        <v>77</v>
      </c>
      <c r="AB31" s="1">
        <v>91</v>
      </c>
      <c r="AC31" s="1">
        <f t="shared" si="5"/>
        <v>436</v>
      </c>
    </row>
    <row r="32" spans="11:40" ht="17.25" customHeight="1" x14ac:dyDescent="0.15">
      <c r="W32" s="1" t="s">
        <v>99</v>
      </c>
      <c r="X32" s="1">
        <v>50</v>
      </c>
      <c r="Y32" s="1">
        <v>50</v>
      </c>
      <c r="Z32" s="1">
        <v>63</v>
      </c>
      <c r="AA32" s="1">
        <v>77</v>
      </c>
      <c r="AB32" s="1">
        <v>64</v>
      </c>
      <c r="AC32" s="1">
        <f t="shared" si="5"/>
        <v>304</v>
      </c>
    </row>
    <row r="33" spans="2:40" ht="17.25" customHeight="1" x14ac:dyDescent="0.15">
      <c r="W33" s="1" t="s">
        <v>100</v>
      </c>
      <c r="X33" s="1">
        <v>58</v>
      </c>
      <c r="Y33" s="1">
        <v>93</v>
      </c>
      <c r="Z33" s="1">
        <v>91</v>
      </c>
      <c r="AA33" s="1">
        <v>88</v>
      </c>
      <c r="AB33" s="1">
        <v>50</v>
      </c>
      <c r="AC33" s="1">
        <f t="shared" si="5"/>
        <v>380</v>
      </c>
    </row>
    <row r="35" spans="2:40" ht="17.25" customHeight="1" x14ac:dyDescent="0.15">
      <c r="B35" s="1" t="s">
        <v>129</v>
      </c>
      <c r="W35" s="1" t="s">
        <v>134</v>
      </c>
      <c r="AH35" s="1" t="s">
        <v>135</v>
      </c>
    </row>
    <row r="36" spans="2:40" ht="17.25" customHeight="1" x14ac:dyDescent="0.15">
      <c r="C36" s="1" t="s">
        <v>128</v>
      </c>
      <c r="W36" s="1" t="s">
        <v>109</v>
      </c>
      <c r="X36" s="1" t="s">
        <v>101</v>
      </c>
      <c r="Y36" s="1" t="s">
        <v>102</v>
      </c>
      <c r="Z36" s="1" t="s">
        <v>103</v>
      </c>
      <c r="AA36" s="1" t="s">
        <v>104</v>
      </c>
      <c r="AB36" s="1" t="s">
        <v>105</v>
      </c>
      <c r="AC36" s="1" t="s">
        <v>106</v>
      </c>
      <c r="AH36" s="1" t="s">
        <v>109</v>
      </c>
      <c r="AI36" s="1" t="s">
        <v>101</v>
      </c>
      <c r="AJ36" s="1" t="s">
        <v>102</v>
      </c>
      <c r="AK36" s="1" t="s">
        <v>103</v>
      </c>
      <c r="AL36" s="1" t="s">
        <v>104</v>
      </c>
      <c r="AM36" s="1" t="s">
        <v>105</v>
      </c>
      <c r="AN36" s="1" t="s">
        <v>106</v>
      </c>
    </row>
    <row r="37" spans="2:40" ht="17.25" customHeight="1" x14ac:dyDescent="0.15">
      <c r="D37" s="1" t="s">
        <v>130</v>
      </c>
      <c r="W37" s="1" t="s">
        <v>70</v>
      </c>
      <c r="X37" s="1">
        <v>70</v>
      </c>
      <c r="Y37" s="1">
        <v>89</v>
      </c>
      <c r="Z37" s="1">
        <v>84</v>
      </c>
      <c r="AA37" s="1">
        <v>91</v>
      </c>
      <c r="AB37" s="1">
        <v>67</v>
      </c>
      <c r="AC37" s="1">
        <f>_xlfn.AGGREGATE(9,6,X37:AB37)</f>
        <v>401</v>
      </c>
      <c r="AH37" s="1" t="s">
        <v>70</v>
      </c>
      <c r="AI37" s="1">
        <v>70</v>
      </c>
      <c r="AJ37" s="1">
        <v>89</v>
      </c>
      <c r="AK37" s="1">
        <v>84</v>
      </c>
      <c r="AL37" s="1">
        <v>91</v>
      </c>
      <c r="AM37" s="1">
        <v>67</v>
      </c>
      <c r="AN37" s="1">
        <f>_xlfn.AGGREGATE(9,6,AI37:AM37)</f>
        <v>401</v>
      </c>
    </row>
    <row r="38" spans="2:40" ht="17.25" customHeight="1" x14ac:dyDescent="0.15">
      <c r="W38" s="1" t="s">
        <v>95</v>
      </c>
      <c r="X38" s="1">
        <v>65</v>
      </c>
      <c r="Y38" s="1">
        <v>69</v>
      </c>
      <c r="Z38" s="6" t="s">
        <v>132</v>
      </c>
      <c r="AA38" s="1">
        <v>57</v>
      </c>
      <c r="AB38" s="1">
        <v>62</v>
      </c>
      <c r="AC38" s="1">
        <f t="shared" ref="AC38:AC43" si="6">_xlfn.AGGREGATE(9,6,X38:AB38)</f>
        <v>253</v>
      </c>
      <c r="AH38" s="1" t="s">
        <v>95</v>
      </c>
      <c r="AI38" s="1">
        <v>65</v>
      </c>
      <c r="AJ38" s="1">
        <v>69</v>
      </c>
      <c r="AK38" s="6" t="s">
        <v>132</v>
      </c>
      <c r="AL38" s="1">
        <v>57</v>
      </c>
      <c r="AM38" s="1">
        <v>62</v>
      </c>
      <c r="AN38" s="1">
        <f t="shared" ref="AN38:AN43" si="7">_xlfn.AGGREGATE(9,6,AI38:AM38)</f>
        <v>253</v>
      </c>
    </row>
    <row r="39" spans="2:40" ht="17.25" customHeight="1" x14ac:dyDescent="0.15">
      <c r="W39" s="1" t="s">
        <v>96</v>
      </c>
      <c r="X39" s="1">
        <v>78</v>
      </c>
      <c r="Y39" s="1">
        <v>78</v>
      </c>
      <c r="Z39" s="1">
        <v>93</v>
      </c>
      <c r="AA39" s="7" t="s">
        <v>133</v>
      </c>
      <c r="AB39" s="1">
        <v>66</v>
      </c>
      <c r="AC39" s="1">
        <f t="shared" si="6"/>
        <v>315</v>
      </c>
      <c r="AH39" s="1" t="s">
        <v>96</v>
      </c>
      <c r="AI39" s="1">
        <v>78</v>
      </c>
      <c r="AJ39" s="1">
        <v>78</v>
      </c>
      <c r="AK39" s="1">
        <v>93</v>
      </c>
      <c r="AL39" s="7"/>
      <c r="AM39" s="1">
        <v>66</v>
      </c>
      <c r="AN39" s="1">
        <f t="shared" si="7"/>
        <v>315</v>
      </c>
    </row>
    <row r="40" spans="2:40" ht="17.25" customHeight="1" x14ac:dyDescent="0.15">
      <c r="W40" s="1" t="s">
        <v>97</v>
      </c>
      <c r="X40" s="1">
        <v>86</v>
      </c>
      <c r="Y40" s="1">
        <v>69</v>
      </c>
      <c r="Z40" s="1">
        <v>68</v>
      </c>
      <c r="AA40" s="1">
        <v>78</v>
      </c>
      <c r="AB40" s="1">
        <v>50</v>
      </c>
      <c r="AC40" s="1">
        <f t="shared" si="6"/>
        <v>351</v>
      </c>
      <c r="AH40" s="1" t="s">
        <v>97</v>
      </c>
      <c r="AI40" s="1">
        <v>86</v>
      </c>
      <c r="AJ40" s="1">
        <v>69</v>
      </c>
      <c r="AK40" s="1">
        <v>68</v>
      </c>
      <c r="AL40" s="1">
        <v>78</v>
      </c>
      <c r="AM40" s="1">
        <v>50</v>
      </c>
      <c r="AN40" s="1">
        <f t="shared" si="7"/>
        <v>351</v>
      </c>
    </row>
    <row r="41" spans="2:40" ht="17.25" customHeight="1" x14ac:dyDescent="0.15">
      <c r="W41" s="1" t="s">
        <v>98</v>
      </c>
      <c r="X41" s="1">
        <v>95</v>
      </c>
      <c r="Y41" s="1">
        <v>97</v>
      </c>
      <c r="Z41" s="1">
        <v>76</v>
      </c>
      <c r="AA41" s="1">
        <v>77</v>
      </c>
      <c r="AB41" s="1">
        <v>91</v>
      </c>
      <c r="AC41" s="1">
        <f t="shared" si="6"/>
        <v>436</v>
      </c>
      <c r="AH41" s="1" t="s">
        <v>98</v>
      </c>
      <c r="AI41" s="1">
        <v>95</v>
      </c>
      <c r="AJ41" s="1">
        <v>97</v>
      </c>
      <c r="AK41" s="1">
        <v>76</v>
      </c>
      <c r="AL41" s="1">
        <v>77</v>
      </c>
      <c r="AM41" s="1">
        <v>91</v>
      </c>
      <c r="AN41" s="1">
        <f t="shared" si="7"/>
        <v>436</v>
      </c>
    </row>
    <row r="42" spans="2:40" ht="17.25" customHeight="1" x14ac:dyDescent="0.15">
      <c r="W42" s="1" t="s">
        <v>99</v>
      </c>
      <c r="X42" s="5" t="e">
        <v>#N/A</v>
      </c>
      <c r="Y42" s="1">
        <v>50</v>
      </c>
      <c r="Z42" s="1">
        <v>63</v>
      </c>
      <c r="AA42" s="1">
        <v>77</v>
      </c>
      <c r="AB42" s="1">
        <v>64</v>
      </c>
      <c r="AC42" s="1">
        <f t="shared" si="6"/>
        <v>254</v>
      </c>
      <c r="AH42" s="1" t="s">
        <v>99</v>
      </c>
      <c r="AI42" s="5" t="e">
        <v>#N/A</v>
      </c>
      <c r="AJ42" s="1">
        <v>50</v>
      </c>
      <c r="AK42" s="1">
        <v>63</v>
      </c>
      <c r="AL42" s="1">
        <v>77</v>
      </c>
      <c r="AM42" s="1">
        <v>64</v>
      </c>
      <c r="AN42" s="1">
        <f t="shared" si="7"/>
        <v>254</v>
      </c>
    </row>
    <row r="43" spans="2:40" ht="17.25" customHeight="1" x14ac:dyDescent="0.15">
      <c r="W43" s="1" t="s">
        <v>100</v>
      </c>
      <c r="X43" s="1">
        <v>58</v>
      </c>
      <c r="Y43" s="1">
        <v>93</v>
      </c>
      <c r="Z43" s="1">
        <v>91</v>
      </c>
      <c r="AA43" s="1">
        <v>88</v>
      </c>
      <c r="AB43" s="1">
        <v>50</v>
      </c>
      <c r="AC43" s="1">
        <f t="shared" si="6"/>
        <v>380</v>
      </c>
      <c r="AH43" s="1" t="s">
        <v>100</v>
      </c>
      <c r="AI43" s="1">
        <v>58</v>
      </c>
      <c r="AJ43" s="1">
        <v>93</v>
      </c>
      <c r="AK43" s="1">
        <v>91</v>
      </c>
      <c r="AL43" s="1">
        <v>88</v>
      </c>
      <c r="AM43" s="1">
        <v>50</v>
      </c>
      <c r="AN43" s="1">
        <f t="shared" si="7"/>
        <v>380</v>
      </c>
    </row>
    <row r="44" spans="2:40" ht="17.25" customHeight="1" x14ac:dyDescent="0.15">
      <c r="W44" s="1" t="s">
        <v>131</v>
      </c>
      <c r="X44" s="2">
        <f>COUNT(X37:X43)</f>
        <v>6</v>
      </c>
      <c r="Y44" s="1">
        <f t="shared" ref="Y44:AB44" si="8">COUNT(Y37:Y43)</f>
        <v>7</v>
      </c>
      <c r="Z44" s="2">
        <f t="shared" si="8"/>
        <v>6</v>
      </c>
      <c r="AA44" s="2">
        <f t="shared" si="8"/>
        <v>6</v>
      </c>
      <c r="AB44" s="1">
        <f t="shared" si="8"/>
        <v>7</v>
      </c>
      <c r="AH44" s="1" t="s">
        <v>131</v>
      </c>
      <c r="AI44" s="2">
        <f>COUNTA(AI37:AI43)</f>
        <v>7</v>
      </c>
      <c r="AJ44" s="1">
        <f t="shared" ref="AJ44:AM44" si="9">COUNTA(AJ37:AJ43)</f>
        <v>7</v>
      </c>
      <c r="AK44" s="2">
        <f t="shared" si="9"/>
        <v>7</v>
      </c>
      <c r="AL44" s="2">
        <f>COUNTA(AL37:AL43)</f>
        <v>6</v>
      </c>
      <c r="AM44" s="1">
        <f t="shared" si="9"/>
        <v>7</v>
      </c>
    </row>
    <row r="47" spans="2:40" ht="17.25" customHeight="1" x14ac:dyDescent="0.15">
      <c r="K47" s="18" t="s">
        <v>136</v>
      </c>
      <c r="L47" s="18" t="s">
        <v>161</v>
      </c>
      <c r="M47" s="18" t="s">
        <v>162</v>
      </c>
      <c r="N47" s="18" t="s">
        <v>137</v>
      </c>
      <c r="O47" s="19" t="s">
        <v>164</v>
      </c>
    </row>
    <row r="48" spans="2:40" ht="17.25" customHeight="1" x14ac:dyDescent="0.15">
      <c r="K48" s="14" t="s">
        <v>173</v>
      </c>
      <c r="L48" s="20" t="s">
        <v>159</v>
      </c>
      <c r="M48" s="20">
        <v>64</v>
      </c>
      <c r="N48" s="18" t="s">
        <v>139</v>
      </c>
      <c r="O48" s="20" t="s">
        <v>168</v>
      </c>
    </row>
    <row r="49" spans="11:15" ht="17.25" customHeight="1" x14ac:dyDescent="0.15">
      <c r="K49" s="14" t="s">
        <v>174</v>
      </c>
      <c r="L49" s="20" t="s">
        <v>160</v>
      </c>
      <c r="M49" s="20">
        <v>64</v>
      </c>
      <c r="N49" s="18" t="s">
        <v>139</v>
      </c>
      <c r="O49" s="20" t="s">
        <v>166</v>
      </c>
    </row>
    <row r="50" spans="11:15" ht="17.25" customHeight="1" x14ac:dyDescent="0.15">
      <c r="K50" s="14" t="s">
        <v>175</v>
      </c>
      <c r="L50" s="20" t="s">
        <v>160</v>
      </c>
      <c r="M50" s="20">
        <v>77</v>
      </c>
      <c r="N50" s="18" t="s">
        <v>139</v>
      </c>
      <c r="O50" s="20" t="s">
        <v>167</v>
      </c>
    </row>
    <row r="51" spans="11:15" ht="17.25" customHeight="1" x14ac:dyDescent="0.15">
      <c r="K51" s="14" t="s">
        <v>176</v>
      </c>
      <c r="L51" s="20" t="s">
        <v>160</v>
      </c>
      <c r="M51" s="20">
        <v>70</v>
      </c>
      <c r="N51" s="18" t="s">
        <v>139</v>
      </c>
      <c r="O51" s="20" t="s">
        <v>167</v>
      </c>
    </row>
    <row r="52" spans="11:15" ht="17.25" customHeight="1" x14ac:dyDescent="0.15">
      <c r="K52" s="16" t="s">
        <v>177</v>
      </c>
      <c r="L52" s="20" t="s">
        <v>159</v>
      </c>
      <c r="M52" s="20">
        <v>66</v>
      </c>
      <c r="N52" s="18" t="s">
        <v>144</v>
      </c>
      <c r="O52" s="20" t="s">
        <v>168</v>
      </c>
    </row>
    <row r="53" spans="11:15" ht="17.25" customHeight="1" x14ac:dyDescent="0.15">
      <c r="K53" s="14" t="s">
        <v>178</v>
      </c>
      <c r="L53" s="20" t="s">
        <v>160</v>
      </c>
      <c r="M53" s="20">
        <v>52</v>
      </c>
      <c r="N53" s="18" t="s">
        <v>139</v>
      </c>
      <c r="O53" s="20" t="s">
        <v>169</v>
      </c>
    </row>
    <row r="54" spans="11:15" ht="17.25" customHeight="1" x14ac:dyDescent="0.15">
      <c r="K54" s="14" t="s">
        <v>179</v>
      </c>
      <c r="L54" s="20" t="s">
        <v>160</v>
      </c>
      <c r="M54" s="20">
        <v>60</v>
      </c>
      <c r="N54" s="18" t="s">
        <v>139</v>
      </c>
      <c r="O54" s="20" t="s">
        <v>170</v>
      </c>
    </row>
    <row r="55" spans="11:15" ht="17.25" customHeight="1" x14ac:dyDescent="0.15">
      <c r="K55" s="14" t="s">
        <v>180</v>
      </c>
      <c r="L55" s="20" t="s">
        <v>160</v>
      </c>
      <c r="M55" s="20">
        <v>43</v>
      </c>
      <c r="N55" s="18" t="s">
        <v>139</v>
      </c>
      <c r="O55" s="20" t="s">
        <v>167</v>
      </c>
    </row>
    <row r="56" spans="11:15" ht="17.25" customHeight="1" x14ac:dyDescent="0.15">
      <c r="K56" s="16" t="s">
        <v>181</v>
      </c>
      <c r="L56" s="20" t="s">
        <v>160</v>
      </c>
      <c r="M56" s="20">
        <v>64</v>
      </c>
      <c r="N56" s="18" t="s">
        <v>139</v>
      </c>
      <c r="O56" s="20" t="s">
        <v>165</v>
      </c>
    </row>
    <row r="57" spans="11:15" ht="17.25" customHeight="1" x14ac:dyDescent="0.15">
      <c r="K57" s="16" t="s">
        <v>182</v>
      </c>
      <c r="L57" s="20" t="s">
        <v>160</v>
      </c>
      <c r="M57" s="20">
        <v>64</v>
      </c>
      <c r="N57" s="18" t="s">
        <v>139</v>
      </c>
      <c r="O57" s="20" t="s">
        <v>166</v>
      </c>
    </row>
    <row r="58" spans="11:15" ht="17.25" customHeight="1" x14ac:dyDescent="0.15">
      <c r="K58" s="16" t="s">
        <v>183</v>
      </c>
      <c r="L58" s="20" t="s">
        <v>160</v>
      </c>
      <c r="M58" s="20">
        <v>61</v>
      </c>
      <c r="N58" s="18" t="s">
        <v>139</v>
      </c>
      <c r="O58" s="20" t="s">
        <v>166</v>
      </c>
    </row>
    <row r="59" spans="11:15" ht="17.25" customHeight="1" x14ac:dyDescent="0.15">
      <c r="K59" s="14" t="s">
        <v>184</v>
      </c>
      <c r="L59" s="20" t="s">
        <v>160</v>
      </c>
      <c r="M59" s="20">
        <v>44</v>
      </c>
      <c r="N59" s="18" t="s">
        <v>139</v>
      </c>
      <c r="O59" s="20" t="s">
        <v>165</v>
      </c>
    </row>
    <row r="60" spans="11:15" ht="17.25" customHeight="1" x14ac:dyDescent="0.15">
      <c r="K60" s="16" t="s">
        <v>185</v>
      </c>
      <c r="L60" s="20" t="s">
        <v>160</v>
      </c>
      <c r="M60" s="20">
        <v>56</v>
      </c>
      <c r="N60" s="18" t="s">
        <v>139</v>
      </c>
      <c r="O60" s="20" t="s">
        <v>167</v>
      </c>
    </row>
    <row r="61" spans="11:15" ht="17.25" customHeight="1" x14ac:dyDescent="0.15">
      <c r="K61" s="16" t="s">
        <v>186</v>
      </c>
      <c r="L61" s="20" t="s">
        <v>160</v>
      </c>
      <c r="M61" s="20">
        <v>63</v>
      </c>
      <c r="N61" s="18" t="s">
        <v>139</v>
      </c>
      <c r="O61" s="20" t="s">
        <v>171</v>
      </c>
    </row>
    <row r="62" spans="11:15" ht="17.25" customHeight="1" x14ac:dyDescent="0.15">
      <c r="K62" s="16" t="s">
        <v>187</v>
      </c>
      <c r="L62" s="20" t="s">
        <v>160</v>
      </c>
      <c r="M62" s="20">
        <v>66</v>
      </c>
      <c r="N62" s="18" t="s">
        <v>144</v>
      </c>
      <c r="O62" s="20" t="s">
        <v>167</v>
      </c>
    </row>
    <row r="63" spans="11:15" ht="17.25" customHeight="1" x14ac:dyDescent="0.15">
      <c r="K63" s="16" t="s">
        <v>188</v>
      </c>
      <c r="L63" s="20" t="s">
        <v>160</v>
      </c>
      <c r="M63" s="20">
        <v>57</v>
      </c>
      <c r="N63" s="18" t="s">
        <v>139</v>
      </c>
      <c r="O63" s="20" t="s">
        <v>172</v>
      </c>
    </row>
    <row r="64" spans="11:15" ht="17.25" customHeight="1" x14ac:dyDescent="0.15">
      <c r="K64" s="16" t="s">
        <v>189</v>
      </c>
      <c r="L64" s="20" t="s">
        <v>160</v>
      </c>
      <c r="M64" s="20">
        <v>55</v>
      </c>
      <c r="N64" s="18" t="s">
        <v>139</v>
      </c>
      <c r="O64" s="20" t="s">
        <v>165</v>
      </c>
    </row>
    <row r="65" spans="11:15" ht="17.25" customHeight="1" x14ac:dyDescent="0.15">
      <c r="K65" s="16" t="s">
        <v>190</v>
      </c>
      <c r="L65" s="20" t="s">
        <v>160</v>
      </c>
      <c r="M65" s="20">
        <v>60</v>
      </c>
      <c r="N65" s="18" t="s">
        <v>139</v>
      </c>
      <c r="O65" s="20" t="s">
        <v>170</v>
      </c>
    </row>
    <row r="66" spans="11:15" ht="17.25" customHeight="1" x14ac:dyDescent="0.15">
      <c r="K66" s="16" t="s">
        <v>191</v>
      </c>
      <c r="L66" s="20" t="s">
        <v>159</v>
      </c>
      <c r="M66" s="20">
        <v>42</v>
      </c>
      <c r="N66" s="18" t="s">
        <v>158</v>
      </c>
      <c r="O66" s="20" t="s">
        <v>167</v>
      </c>
    </row>
  </sheetData>
  <phoneticPr fontId="1"/>
  <pageMargins left="0.70866141732283472" right="0.70866141732283472" top="1.1417322834645669" bottom="0.74803149606299213" header="0.31496062992125984" footer="0.31496062992125984"/>
  <pageSetup paperSize="9" orientation="portrait" r:id="rId1"/>
  <headerFooter differentFirst="1">
    <firstHeader>&amp;R&amp;7&amp;U作成課：○○課　性質/作成日付：機密性〇、令和〇年〇月〇日　保存期間：〇年　備考：未定稿</firstHeader>
  </headerFooter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06D14-56E8-4946-8415-30474D59140D}">
  <dimension ref="F4:K23"/>
  <sheetViews>
    <sheetView workbookViewId="0">
      <selection activeCell="F4" sqref="F4:J23"/>
    </sheetView>
  </sheetViews>
  <sheetFormatPr defaultRowHeight="13.5" x14ac:dyDescent="0.15"/>
  <cols>
    <col min="1" max="5" width="9" style="8"/>
    <col min="6" max="6" width="26.125" style="8" bestFit="1" customWidth="1"/>
    <col min="7" max="8" width="6.375" style="8" bestFit="1" customWidth="1"/>
    <col min="9" max="9" width="9" style="9"/>
    <col min="10" max="16384" width="9" style="8"/>
  </cols>
  <sheetData>
    <row r="4" spans="6:11" ht="18" x14ac:dyDescent="0.15">
      <c r="F4" s="12" t="s">
        <v>136</v>
      </c>
      <c r="G4" s="12" t="s">
        <v>161</v>
      </c>
      <c r="H4" s="12" t="s">
        <v>162</v>
      </c>
      <c r="I4" s="12" t="s">
        <v>137</v>
      </c>
      <c r="J4" s="13" t="s">
        <v>164</v>
      </c>
      <c r="K4" s="11"/>
    </row>
    <row r="5" spans="6:11" x14ac:dyDescent="0.15">
      <c r="F5" s="14" t="s">
        <v>138</v>
      </c>
      <c r="G5" s="14" t="s">
        <v>159</v>
      </c>
      <c r="H5" s="14">
        <v>64</v>
      </c>
      <c r="I5" s="15" t="s">
        <v>139</v>
      </c>
      <c r="J5" s="14" t="s">
        <v>168</v>
      </c>
      <c r="K5" s="10"/>
    </row>
    <row r="6" spans="6:11" x14ac:dyDescent="0.15">
      <c r="F6" s="14" t="s">
        <v>140</v>
      </c>
      <c r="G6" s="14" t="s">
        <v>160</v>
      </c>
      <c r="H6" s="14">
        <v>64</v>
      </c>
      <c r="I6" s="15" t="s">
        <v>139</v>
      </c>
      <c r="J6" s="14" t="s">
        <v>166</v>
      </c>
    </row>
    <row r="7" spans="6:11" x14ac:dyDescent="0.15">
      <c r="F7" s="14" t="s">
        <v>141</v>
      </c>
      <c r="G7" s="14" t="s">
        <v>160</v>
      </c>
      <c r="H7" s="14">
        <v>77</v>
      </c>
      <c r="I7" s="15" t="s">
        <v>139</v>
      </c>
      <c r="J7" s="14" t="s">
        <v>167</v>
      </c>
    </row>
    <row r="8" spans="6:11" x14ac:dyDescent="0.15">
      <c r="F8" s="14" t="s">
        <v>142</v>
      </c>
      <c r="G8" s="14" t="s">
        <v>160</v>
      </c>
      <c r="H8" s="14">
        <v>70</v>
      </c>
      <c r="I8" s="15" t="s">
        <v>139</v>
      </c>
      <c r="J8" s="14" t="s">
        <v>167</v>
      </c>
    </row>
    <row r="9" spans="6:11" x14ac:dyDescent="0.15">
      <c r="F9" s="16" t="s">
        <v>143</v>
      </c>
      <c r="G9" s="14" t="s">
        <v>159</v>
      </c>
      <c r="H9" s="14">
        <v>66</v>
      </c>
      <c r="I9" s="15" t="s">
        <v>144</v>
      </c>
      <c r="J9" s="14" t="s">
        <v>168</v>
      </c>
    </row>
    <row r="10" spans="6:11" x14ac:dyDescent="0.15">
      <c r="F10" s="14" t="s">
        <v>145</v>
      </c>
      <c r="G10" s="14" t="s">
        <v>160</v>
      </c>
      <c r="H10" s="14">
        <v>52</v>
      </c>
      <c r="I10" s="15" t="s">
        <v>139</v>
      </c>
      <c r="J10" s="14" t="s">
        <v>169</v>
      </c>
    </row>
    <row r="11" spans="6:11" x14ac:dyDescent="0.15">
      <c r="F11" s="14" t="s">
        <v>146</v>
      </c>
      <c r="G11" s="14" t="s">
        <v>160</v>
      </c>
      <c r="H11" s="14">
        <v>60</v>
      </c>
      <c r="I11" s="15" t="s">
        <v>139</v>
      </c>
      <c r="J11" s="14" t="s">
        <v>170</v>
      </c>
    </row>
    <row r="12" spans="6:11" x14ac:dyDescent="0.15">
      <c r="F12" s="14" t="s">
        <v>147</v>
      </c>
      <c r="G12" s="14" t="s">
        <v>160</v>
      </c>
      <c r="H12" s="14">
        <v>43</v>
      </c>
      <c r="I12" s="15" t="s">
        <v>139</v>
      </c>
      <c r="J12" s="14" t="s">
        <v>167</v>
      </c>
    </row>
    <row r="13" spans="6:11" x14ac:dyDescent="0.15">
      <c r="F13" s="16" t="s">
        <v>157</v>
      </c>
      <c r="G13" s="14" t="s">
        <v>160</v>
      </c>
      <c r="H13" s="14">
        <v>64</v>
      </c>
      <c r="I13" s="15" t="s">
        <v>139</v>
      </c>
      <c r="J13" s="14" t="s">
        <v>165</v>
      </c>
    </row>
    <row r="14" spans="6:11" x14ac:dyDescent="0.15">
      <c r="F14" s="16" t="s">
        <v>148</v>
      </c>
      <c r="G14" s="14" t="s">
        <v>160</v>
      </c>
      <c r="H14" s="14">
        <v>64</v>
      </c>
      <c r="I14" s="15" t="s">
        <v>139</v>
      </c>
      <c r="J14" s="14" t="s">
        <v>166</v>
      </c>
    </row>
    <row r="15" spans="6:11" x14ac:dyDescent="0.15">
      <c r="F15" s="16" t="s">
        <v>149</v>
      </c>
      <c r="G15" s="14" t="s">
        <v>160</v>
      </c>
      <c r="H15" s="14">
        <v>61</v>
      </c>
      <c r="I15" s="15" t="s">
        <v>139</v>
      </c>
      <c r="J15" s="14" t="s">
        <v>166</v>
      </c>
    </row>
    <row r="16" spans="6:11" x14ac:dyDescent="0.15">
      <c r="F16" s="14" t="s">
        <v>150</v>
      </c>
      <c r="G16" s="14" t="s">
        <v>160</v>
      </c>
      <c r="H16" s="14">
        <v>44</v>
      </c>
      <c r="I16" s="15" t="s">
        <v>139</v>
      </c>
      <c r="J16" s="14" t="s">
        <v>165</v>
      </c>
    </row>
    <row r="17" spans="6:10" x14ac:dyDescent="0.15">
      <c r="F17" s="16" t="s">
        <v>151</v>
      </c>
      <c r="G17" s="14" t="s">
        <v>160</v>
      </c>
      <c r="H17" s="14">
        <v>56</v>
      </c>
      <c r="I17" s="15" t="s">
        <v>139</v>
      </c>
      <c r="J17" s="14" t="s">
        <v>167</v>
      </c>
    </row>
    <row r="18" spans="6:10" ht="13.5" customHeight="1" x14ac:dyDescent="0.15">
      <c r="F18" s="16" t="s">
        <v>152</v>
      </c>
      <c r="G18" s="14" t="s">
        <v>160</v>
      </c>
      <c r="H18" s="14">
        <v>63</v>
      </c>
      <c r="I18" s="15" t="s">
        <v>139</v>
      </c>
      <c r="J18" s="14" t="s">
        <v>171</v>
      </c>
    </row>
    <row r="19" spans="6:10" ht="13.5" customHeight="1" x14ac:dyDescent="0.15">
      <c r="F19" s="16" t="s">
        <v>153</v>
      </c>
      <c r="G19" s="14" t="s">
        <v>160</v>
      </c>
      <c r="H19" s="14">
        <v>66</v>
      </c>
      <c r="I19" s="15" t="s">
        <v>144</v>
      </c>
      <c r="J19" s="14" t="s">
        <v>167</v>
      </c>
    </row>
    <row r="20" spans="6:10" ht="13.5" customHeight="1" x14ac:dyDescent="0.15">
      <c r="F20" s="16" t="s">
        <v>163</v>
      </c>
      <c r="G20" s="14" t="s">
        <v>160</v>
      </c>
      <c r="H20" s="14">
        <v>57</v>
      </c>
      <c r="I20" s="15" t="s">
        <v>139</v>
      </c>
      <c r="J20" s="14" t="s">
        <v>172</v>
      </c>
    </row>
    <row r="21" spans="6:10" ht="13.5" customHeight="1" x14ac:dyDescent="0.15">
      <c r="F21" s="16" t="s">
        <v>154</v>
      </c>
      <c r="G21" s="14" t="s">
        <v>160</v>
      </c>
      <c r="H21" s="14">
        <v>55</v>
      </c>
      <c r="I21" s="15" t="s">
        <v>139</v>
      </c>
      <c r="J21" s="14" t="s">
        <v>165</v>
      </c>
    </row>
    <row r="22" spans="6:10" ht="13.5" customHeight="1" x14ac:dyDescent="0.15">
      <c r="F22" s="16" t="s">
        <v>155</v>
      </c>
      <c r="G22" s="14" t="s">
        <v>160</v>
      </c>
      <c r="H22" s="14">
        <v>60</v>
      </c>
      <c r="I22" s="15" t="s">
        <v>139</v>
      </c>
      <c r="J22" s="14" t="s">
        <v>170</v>
      </c>
    </row>
    <row r="23" spans="6:10" x14ac:dyDescent="0.15">
      <c r="F23" s="16" t="s">
        <v>156</v>
      </c>
      <c r="G23" s="14" t="s">
        <v>159</v>
      </c>
      <c r="H23" s="14">
        <v>42</v>
      </c>
      <c r="I23" s="17" t="s">
        <v>158</v>
      </c>
      <c r="J23" s="14" t="s">
        <v>167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c6336a-53b7-461f-8693-892652a0a8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BD064394613D48BDA1C0F639507332" ma:contentTypeVersion="13" ma:contentTypeDescription="新しいドキュメントを作成します。" ma:contentTypeScope="" ma:versionID="518e03b5ec536fde05f23114fdfd4e99">
  <xsd:schema xmlns:xsd="http://www.w3.org/2001/XMLSchema" xmlns:xs="http://www.w3.org/2001/XMLSchema" xmlns:p="http://schemas.microsoft.com/office/2006/metadata/properties" xmlns:ns3="bec6336a-53b7-461f-8693-892652a0a889" xmlns:ns4="0fe64d13-3b1a-4c4a-9bea-ed1f9868c573" targetNamespace="http://schemas.microsoft.com/office/2006/metadata/properties" ma:root="true" ma:fieldsID="277f202ab7d0eed078a9503d8c09de01" ns3:_="" ns4:_="">
    <xsd:import namespace="bec6336a-53b7-461f-8693-892652a0a889"/>
    <xsd:import namespace="0fe64d13-3b1a-4c4a-9bea-ed1f9868c5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c6336a-53b7-461f-8693-892652a0a8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64d13-3b1a-4c4a-9bea-ed1f9868c57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E902B-E0D0-4C23-87E1-81986B6CA7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2E14E7-381A-4413-B16D-798243A7B582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0fe64d13-3b1a-4c4a-9bea-ed1f9868c573"/>
    <ds:schemaRef ds:uri="bec6336a-53b7-461f-8693-892652a0a889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25A3060-D53A-4D62-A4D3-DC3D1E0BA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c6336a-53b7-461f-8693-892652a0a889"/>
    <ds:schemaRef ds:uri="0fe64d13-3b1a-4c4a-9bea-ed1f9868c5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枠</vt:lpstr>
      <vt:lpstr>Menu</vt:lpstr>
      <vt:lpstr>集計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HOSODA</cp:lastModifiedBy>
  <cp:lastPrinted>2018-04-03T08:26:19Z</cp:lastPrinted>
  <dcterms:created xsi:type="dcterms:W3CDTF">2018-04-03T01:50:55Z</dcterms:created>
  <dcterms:modified xsi:type="dcterms:W3CDTF">2026-03-09T21:59:42Z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0x010100C1BD064394613D48BDA1C0F639507332</vt:lpwstr>
  </property>
</Properties>
</file>